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Vysvědčení" sheetId="1" state="visible" r:id="rId3"/>
    <sheet name="Souhrn" sheetId="2" state="visible" r:id="rId4"/>
    <sheet name="Programové prohlášení" sheetId="3" state="visible" r:id="rId5"/>
    <sheet name="Rozpočet a investice" sheetId="4" state="visible" r:id="rId6"/>
    <sheet name="Témata mimo portál" sheetId="5" state="visible" r:id="rId7"/>
    <sheet name="Metodika a zdroje" sheetId="6" state="visible" r:id="rId8"/>
  </sheets>
  <definedNames>
    <definedName function="false" hidden="true" localSheetId="2" name="_xlnm._FilterDatabase" vbProcedure="false">'Programové prohlášení'!$A$4:$E$32</definedName>
    <definedName function="false" hidden="true" localSheetId="0" name="_xlnm._FilterDatabase" vbProcedure="false">Vysvědčení!$A$4:$P$42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<sst xmlns="http://schemas.openxmlformats.org/spreadsheetml/2006/main" count="715" uniqueCount="500">
  <si>
    <t xml:space="preserve">Vysvědčení vládnoucí koalici – kontrola projektů města Mariánské Lázně</t>
  </si>
  <si>
    <t xml:space="preserve">Všech 38 projektů z portálu muml.pincity.cz/projekty porovnáno se skutečným stavem k 27. 8. 2026. Zdroje ověření: registr smluv, věstník veřejných zakázek, registry dotací (Hlídač státu), web města muml.cz, profil zadavatele, insolvenční rejstřík, místní média. Volební období 2022–2026, volby 9.–10. 10. 2026.</t>
  </si>
  <si>
    <t xml:space="preserve">ID</t>
  </si>
  <si>
    <t xml:space="preserve">Projekt</t>
  </si>
  <si>
    <t xml:space="preserve">Téma</t>
  </si>
  <si>
    <t xml:space="preserve">Typ</t>
  </si>
  <si>
    <t xml:space="preserve">Deklarovaný stav</t>
  </si>
  <si>
    <t xml:space="preserve">Deklarovaný termín</t>
  </si>
  <si>
    <t xml:space="preserve">Deklarovaný rozpočet</t>
  </si>
  <si>
    <t xml:space="preserve">Deklarovaná dotace</t>
  </si>
  <si>
    <t xml:space="preserve">Ověřený skutečný stav k 27. 8. 2026</t>
  </si>
  <si>
    <t xml:space="preserve">Doložené náklady</t>
  </si>
  <si>
    <t xml:space="preserve">Doložená dotace</t>
  </si>
  <si>
    <t xml:space="preserve">Známka</t>
  </si>
  <si>
    <t xml:space="preserve">Hodnocení</t>
  </si>
  <si>
    <t xml:space="preserve">Hlavní rozpor / poznámka</t>
  </si>
  <si>
    <t xml:space="preserve">Míra jistoty</t>
  </si>
  <si>
    <t xml:space="preserve">Klíčové zdroje</t>
  </si>
  <si>
    <t xml:space="preserve">Dosadba dřevin na území města</t>
  </si>
  <si>
    <t xml:space="preserve">Zeleň</t>
  </si>
  <si>
    <t xml:space="preserve">provozní</t>
  </si>
  <si>
    <t xml:space="preserve">Dokončený</t>
  </si>
  <si>
    <t xml:space="preserve">10/2023–12/2023</t>
  </si>
  <si>
    <t xml:space="preserve">Doloženo je jen memorandum o spolupráci s Nadací Partnerství (27. 6. 2022). Smlouva ani objednávka na výsadbu 29 stromů v registru smluv není; grant Nadace je soukromý zdroj mimo dotační registry.</t>
  </si>
  <si>
    <t xml:space="preserve">Nelze ověřit – deklarace není v rozporu s ničím, ale ani ničím nepodložená</t>
  </si>
  <si>
    <t xml:space="preserve">Výsadba 29 stromů, rozpočet 230 tis. Kč ani grant 90 tis. Kč nejsou doloženy. Pozor na záměnu se starším projektem ŠKODA Stromky (15 stromů, 2017).</t>
  </si>
  <si>
    <t xml:space="preserve">Částečně doloženo</t>
  </si>
  <si>
    <t xml:space="preserve">hlidacstatu.cz/Detail/20888187; muml.cz/novinky/skoda-stromky-marianske-lazne-1414cs.html</t>
  </si>
  <si>
    <t xml:space="preserve">CykloHub Mariánské Lázně</t>
  </si>
  <si>
    <t xml:space="preserve">Sport a aktivity</t>
  </si>
  <si>
    <t xml:space="preserve">investiční</t>
  </si>
  <si>
    <t xml:space="preserve">12/2023</t>
  </si>
  <si>
    <t xml:space="preserve">Hotovo. Servisní stanice instalována u vchodu na stadion Viktoria z Anglické ulice, na portálu 4 fotografie.</t>
  </si>
  <si>
    <t xml:space="preserve">Splněno – dotace sedí na korunu, akce je v oficiálním seznamu realizovaných projektů města</t>
  </si>
  <si>
    <t xml:space="preserve">Bez rozporu. Dodavatel není doložen (částka pod limitem zveřejňování smluv).</t>
  </si>
  <si>
    <t xml:space="preserve">Doloženo</t>
  </si>
  <si>
    <t xml:space="preserve">hlidacstatu.cz/Detail/25246167; muml.cz/mesto/investice-a-rozvoj/dotace/</t>
  </si>
  <si>
    <t xml:space="preserve">Nákup tří nízkoemisních vozidel pro pečovatelskou službu</t>
  </si>
  <si>
    <t xml:space="preserve">Sociální a zdravotní služby</t>
  </si>
  <si>
    <t xml:space="preserve">12/2024</t>
  </si>
  <si>
    <t xml:space="preserve">Realizováno. Kupní smlouva S287/23 z 28. 6. 2023, AUTOCENTRUM JAN ŠMUCLER s.r.o., 2 745 858 Kč vč. DPH; plug-in hybridy odpovídají popisu.</t>
  </si>
  <si>
    <t xml:space="preserve">Splněno s výhradami – věc pořízena, čísla a datace na portálu nesedí</t>
  </si>
  <si>
    <t xml:space="preserve">Dotace nadhodnocena o 130 696 Kč (registr NPO/MPSV eviduje 2 269 304 Kč). Vozidla koupena už v 6/2023, portál realizaci datuje do 12/2024.</t>
  </si>
  <si>
    <t xml:space="preserve">hlidacstatu.cz/Detail/25364051; Hlídač státu – dotace NPO/MPSV</t>
  </si>
  <si>
    <t xml:space="preserve">Komunitní energetika I. etapa – FVE MĚDDM a FVE stadion Viktoria</t>
  </si>
  <si>
    <t xml:space="preserve">Správa města</t>
  </si>
  <si>
    <t xml:space="preserve">V realizaci</t>
  </si>
  <si>
    <t xml:space="preserve">11/2024</t>
  </si>
  <si>
    <t xml:space="preserve">Panely instalovány (na MěDDM Dráček v 2/2025 čekaly na připojení do sítě). Dvě smlouvy: MOBIS 16. 9. 2024 (764 220 Kč) a S-Power 24. 10. 2024 (743 138 Kč, 34,8 kWp). Dotace SFŽP 1 042 047 Kč doložena. Dokončení a uvedení do provozu nedoloženo; stav 'V realizaci' trvá 18 měsíců po vlastním termínu města (28. 2. 2025).</t>
  </si>
  <si>
    <t xml:space="preserve">Zavádějící – daleko po termínu a plnění je užší než slib</t>
  </si>
  <si>
    <t xml:space="preserve">Portál uvádí financování z OPŽP, ve skutečnosti jde o Modernizační fond / RES+ (správně to uvádí i vlastní web města). Slib 'řídící a regulační prvky ve čtyřech budovách' je doložen jen dvěma FVE; realizace na muzeu a úřadu nedoložena. Rozdíl 1,24 mil. Kč mezi rozpočtem a smlouvami není vysvětlen.</t>
  </si>
  <si>
    <t xml:space="preserve">Doloženo / provoz neověřen</t>
  </si>
  <si>
    <t xml:space="preserve">hlidacstatu.cz/Detail/30337668; /30707708; /31588020; muml.cz – dotace 2024; Chebský deník 13. 2. 2025</t>
  </si>
  <si>
    <t xml:space="preserve">Stavební úpravy Městské muzeum Mariánské Lázně</t>
  </si>
  <si>
    <t xml:space="preserve">Kultura a zábava</t>
  </si>
  <si>
    <t xml:space="preserve">02/2026</t>
  </si>
  <si>
    <t xml:space="preserve">Rozestavěno. Muzeum je uzavřeno nepřetržitě od 4. 11. 2024, tedy 22 měsíců. Soutěž byla třikrát zrušena (6/2025, 8/2025, 10/2025); uspěl až čtvrtý pokus – smlouvy Capacity Expo (12. 5. 2026, 24,07 mil.) a VDED (20. 5. 2026, 11,25 mil.). Dne 21. 8. 2026 město objednalo PD na řešení havarijního stavu stropu nad 1. NP.</t>
  </si>
  <si>
    <t xml:space="preserve">Zavádějící – termín dávno nesplněn, portál zamlčuje trojí zrušení soutěže</t>
  </si>
  <si>
    <t xml:space="preserve">Termín 02/2026 nesplněn – v únoru 2026 se zakázka teprve vypisovala. Deklarovaná dotace 14 mil. Kč není v registrech dohledatelná (média zmiňovala 20 mil. z MMR). Práce na posílení stropu z 2024 (1,39 mil.) měly dodatek +95 %, a v 8/2026 je strop opět v havarijním stavu.</t>
  </si>
  <si>
    <t xml:space="preserve">Zpoždění a zrušené soutěže doloženy / dotace neověřena</t>
  </si>
  <si>
    <t xml:space="preserve">hlidacstatu.cz – VZ 256cb107…, 685bf6c9…, dfe3f2fe…; muzeum-ml.cz; ceskenoviny.cz 1. 10. 2024</t>
  </si>
  <si>
    <t xml:space="preserve">Komunitní energetika II. etapa – FVE DPS, FVE Slovan, FVE JIH</t>
  </si>
  <si>
    <t xml:space="preserve">Plánovaný</t>
  </si>
  <si>
    <t xml:space="preserve">06/2026</t>
  </si>
  <si>
    <t xml:space="preserve">Pouze záměr. K 27. 8. 2026 neexistuje žádná smlouva, žádná veřejná zakázka ani rozhodnutí o dotaci. Doloženy jsou jen přípravné studie z roku 2023 (celkem 653 400 Kč). Rozpočtové čerpání 2024: FVE Slovan 4 501 tis. → 60 tis., FVE ZŠ Jih 4 501 tis. → 18 tis., FVE Domov pro seniory 3 501 tis. → 18 tis.</t>
  </si>
  <si>
    <t xml:space="preserve">Nesplněno – priorita pro rok 2024 i 2025 bez jediné podepsané smlouvy</t>
  </si>
  <si>
    <t xml:space="preserve">Dotace 2 840 982 Kč je uvedena v kolonce 'Financování' jako fakt, ačkoli není v žádném registru ani v seznamu projektů Modernizačního fondu s rozhodnutím ministra. Vnitřní rozpor: kolonka uvádí 06/2026, text téže stránky 'do konce roku 2025'. FVE DPS je v názvu, ale podprojekt pro ni neexistuje.</t>
  </si>
  <si>
    <t xml:space="preserve">Neexistence smlouvy doložena / nepřidělení dotace pravděpodobné</t>
  </si>
  <si>
    <t xml:space="preserve">hlidacstatu.cz – registr smluv a VZ IČO 00254061; sfzp.gov.cz ModF seznam 06/2025; muml.cz – dotace</t>
  </si>
  <si>
    <t xml:space="preserve">Vybudování učebny přírodopisu na ZŠ Úšovice</t>
  </si>
  <si>
    <t xml:space="preserve">Školství a vzdělávání</t>
  </si>
  <si>
    <t xml:space="preserve">02/2025</t>
  </si>
  <si>
    <t xml:space="preserve">Hotovo. Kupní smlouva 5. 9. 2024, PNP FURNITURE, 3 207 472 Kč; dodatek č. 2 ze 14. 2. 2025 (+42 209 Kč) časově sedí s deklarovaným dokončením. Dotace IROP 2 030 327,34 Kč doložena na haléř.</t>
  </si>
  <si>
    <t xml:space="preserve">Splněno – jediný školský projekt, kde deklarace odpovídá realitě bez výhrad</t>
  </si>
  <si>
    <t xml:space="preserve">Bez podstatného rozporu. Rozdíl ~288 tis. Kč mezi rozpočtem a součtem smluv jsou pravděpodobně položky pod limitem zveřejnění.</t>
  </si>
  <si>
    <t xml:space="preserve">hlidacstatu.cz – dotace IROP IsRed-99EF2250…; VZ 8f061374…</t>
  </si>
  <si>
    <t xml:space="preserve">Rekonstrukce Obecního domu (bývalé radnice)</t>
  </si>
  <si>
    <t xml:space="preserve">12/2029</t>
  </si>
  <si>
    <t xml:space="preserve">Jen projektová dokumentace (Masák &amp; Partner, 6. 12. 2022, 18,03 mil. Kč) a drobná 1. etapa (GRACCULUS, 24. 5. 2024, 1,43 mil. Kč). Dotace SFŽP / ModF ENERGov 23 692 848,73 Kč potvrzena (rozhodnutí ministra 24. 3. 2025). Rozpočtová položka 'Obecní dům' 2025: 227,63 tis. → 0 Kč.</t>
  </si>
  <si>
    <t xml:space="preserve">Deklarace je věcně pravdivá, ale slib z programového prohlášení nesplněn</t>
  </si>
  <si>
    <t xml:space="preserve">Programové prohlášení slibovalo 'Zahájíme komplexní rekonstrukce Obecního domu' – k zahájení nedošlo. Označení 'Priority: Rok 2025' u projektu s termínem 2029 je zavádějící. Dotace je z programu energetických úspor a kryje ~6 % deklarovaného rozpočtu. Portál neuvádí, že samotná PD stála 18 mil. Kč a že soutěž na ni byla v roce 2020 zrušena.</t>
  </si>
  <si>
    <t xml:space="preserve">hlidacstatu.cz/Detail/28820604; VZ 8bfe079f…; sfzp.gov.cz ModF PDF, položka 294</t>
  </si>
  <si>
    <t xml:space="preserve">Modernizace Městského muzea (část foyer)</t>
  </si>
  <si>
    <t xml:space="preserve">04/2026</t>
  </si>
  <si>
    <t xml:space="preserve">Rozporuplné. Dvě dílčí zakázky ve foyer (bezbariérová plošina) byly realizovány už v únoru–březnu 2025 za 646 763 Kč, přesto je stav 'Plánovaný'. Foyer byl součástí zrušených soutěží z 6/2025 a 10/2025; úspěšné zakázky z roku 2026 ho v předmětu nemají.</t>
  </si>
  <si>
    <t xml:space="preserve">Zavádějící – deklarovaná dotace je v registru vedena s nulou</t>
  </si>
  <si>
    <t xml:space="preserve">Krajská dotace na 'část foyer' je v registru evidována s amount_Approved i amount_Received = 0,00 Kč, portál uvádí 5 000 000 Kč. Termín 04/2026 uplynul. Formulace 'Město vyjednává o dotaci' zůstala beze změny téměř dva roky.</t>
  </si>
  <si>
    <t xml:space="preserve">Nulová evidence dotace a realizace prací doloženy / aktuální stav foyeru neověřen</t>
  </si>
  <si>
    <t xml:space="preserve">hlidacstatu.cz/Dotace/Detail/KarlovarskyKraj-A276A663…; /Detail/32306292; /Detail/32844844</t>
  </si>
  <si>
    <t xml:space="preserve">Rekonstrukce Mírového náměstí</t>
  </si>
  <si>
    <t xml:space="preserve">06/2025</t>
  </si>
  <si>
    <t xml:space="preserve">Dílo je HOTOVO – dokončeno v prosinci 2025, o půl roku později a bez jakékoli dotace. Původní zhotovitel JČ Leščinský zkrachoval, od smlouvy se odstoupilo, následovala opakovaná soutěž (Zahradní a parková, 30. 5. 2025, 5,31 mil. + dodatek 508 tis.). Portál stále uvádí 'V realizaci'.</t>
  </si>
  <si>
    <t xml:space="preserve">Dílo splněno, ale deklarace na portálu je nepravdivá</t>
  </si>
  <si>
    <t xml:space="preserve">NEJZÁVAŽNĚJŠÍ ROZPOR AUDITU: portál dodnes deklaruje dotaci 3 800 000 Kč, přestože starosta v prosinci 2025 pro ČTK potvrdil, že město nezískalo žádnou dotační podporu a zaplatilo celých 7,7 mil. Kč ze svého rozpočtu. Portál zamlčuje i krach zhotovitele a opakovanou soutěž.</t>
  </si>
  <si>
    <t xml:space="preserve">chebsky.denik.cz 13. 12. 2025 (ČTK); hlidacstatu.cz/Detail/33513476; /Detail/30337660; VZ 6b012dc5…</t>
  </si>
  <si>
    <t xml:space="preserve">Výstavba víceúčelového hřiště Hamrníky</t>
  </si>
  <si>
    <t xml:space="preserve">10/2024</t>
  </si>
  <si>
    <t xml:space="preserve">Postaveno. Linhart spol. s r.o., SoD 30. 10. 2023, po dodatku č. 1 (20. 9. 2024) celkem 3 652 381 Kč. Dotace NSA 2 320 437 Kč potvrzena – jediný sportovní projekt s prokázanou dotací od Národní sportovní agentury.</t>
  </si>
  <si>
    <t xml:space="preserve">Splněno s výhradami – postaveno, ale cena je vyšší, než portál uvádí</t>
  </si>
  <si>
    <t xml:space="preserve">Skutečná cena po dodatku 3 652 381 Kč vs. deklarovaných 3 314 911 Kč (+10,2 %). Dotace tak nekryje 70 %, ale 63,5 % nákladů. Portál neuvádí dodavatele ani dotační titul.</t>
  </si>
  <si>
    <t xml:space="preserve">hlidacstatu.cz/Detail/26312903; /Detail/30246908; dotace IsRed-03C47D2C…</t>
  </si>
  <si>
    <t xml:space="preserve">Energetická koncepce města Mariánské Lázně</t>
  </si>
  <si>
    <t xml:space="preserve">Správa města, Doprava a infrastruktura</t>
  </si>
  <si>
    <t xml:space="preserve">studie</t>
  </si>
  <si>
    <t xml:space="preserve">Realizováno a dokončeno. Moore Advisory CZ s.r.o., smlouva 16. 8. 2023, 319 198 Kč vč. DPH. Dotace MPO ze státního rozpočtu 223 438 Kč.</t>
  </si>
  <si>
    <t xml:space="preserve">Splněno s výhradami – dodáno, ale finanční údaje na portálu jsou chybné</t>
  </si>
  <si>
    <t xml:space="preserve">Rozpočet podhodnocen o 40 198 Kč, dotace nadhodnocena o 25 943 Kč (portál 249 381 vs. web města 223 438). Údaje jsou navíc identické s projektem 13, ačkoli jde o jinou zakázku, jiného dodavatele a jiné částky – pravděpodobně chyba při zadávání dat. První soutěž (5/2023) byla zrušena.</t>
  </si>
  <si>
    <t xml:space="preserve">hlidacstatu.cz/Detail/25472155; muml.cz – dotace 2023</t>
  </si>
  <si>
    <t xml:space="preserve">Energetický management města Mariánské Lázně</t>
  </si>
  <si>
    <t xml:space="preserve">Doprava a infrastruktura, Správa města</t>
  </si>
  <si>
    <t xml:space="preserve">Realizováno a dokončeno. ENSYTRA s.r.o., smlouva 28. 7. 2023, 277 090 Kč vč. DPH. Dotace MPO 193 963 Kč. Energetický management fakticky běží dál – smlouva na systém EnergyBroker z 15. 10. 2025 (136 488 Kč).</t>
  </si>
  <si>
    <t xml:space="preserve">Splněno s výhradami – dodáno, ale dotace je na portálu nadhodnocena o 28,6 %</t>
  </si>
  <si>
    <t xml:space="preserve">Portál uvádí dotaci 249 381 Kč, web města 193 963 Kč. Údaje shodné s projektem 12, přestože ani jedna z uvedených hodnot neodpovídá skutečnosti u kteréhokoli z obou projektů. Tvrzení o vytvoření pozice energetického manažera se nepodařilo nezávisle ověřit.</t>
  </si>
  <si>
    <t xml:space="preserve">Finanční rozpory doloženy / pozice manažera neověřena</t>
  </si>
  <si>
    <t xml:space="preserve">hlidacstatu.cz/Detail/25291023; /Detail/35414945; muml.cz – dotace 2023</t>
  </si>
  <si>
    <t xml:space="preserve">Rekonstrukce veřejného osvětlení a datové infrastruktury I. etapa</t>
  </si>
  <si>
    <t xml:space="preserve">Doprava a infrastruktura</t>
  </si>
  <si>
    <t xml:space="preserve">Realizováno a dokončeno. ELTODO OSVĚTLENÍ, SoD 30. 1. 2023 na 36 298 790 Kč, dodatkem ze 7. 12. 2023 navýšeno na 38 998 922 Kč (+7,4 %). Financováno z Národního plánu obnovy přes MPO, dotace 8 910 000 Kč.</t>
  </si>
  <si>
    <t xml:space="preserve">Splněno s výhradami – dílo hotové, ale popis na portálu zveličuje rozsah</t>
  </si>
  <si>
    <t xml:space="preserve">Portál deklaruje 'kompletní modernizaci systému veřejného osvětlení'; vlastní dotační dokumentace města uvádí, že šlo o městskou část Úšovice. Rozpočet 40 158 440 Kč je vyšší i než navýšená smluvní cena. Dodatek +2,7 mil. Kč není zmíněn. Úspora 297 MWh/rok je uvedena jako dosažený výsledek, v dotační dokumentaci jde o cíl – skutečná úspora nedoložena.</t>
  </si>
  <si>
    <t xml:space="preserve">Doloženo / dosažená úspora neověřena</t>
  </si>
  <si>
    <t xml:space="preserve">hlidacstatu.cz/Detail/23265001; /Detail/26847011; muml.cz – dotace 2023</t>
  </si>
  <si>
    <t xml:space="preserve">Komunitní energetika I. etapa – FVE stadion Viktoria</t>
  </si>
  <si>
    <t xml:space="preserve">09/2025</t>
  </si>
  <si>
    <t xml:space="preserve">Podprojekt projektu 4 – jde o tutéž akci, ne o samostatnou investici. Relevantní smlouva: S-Power Business Solutions, 24. 10. 2024, 743 138 Kč, 34,8 kWp.</t>
  </si>
  <si>
    <t xml:space="preserve">Duplicitní evidence – záznam nafukuje bilanci</t>
  </si>
  <si>
    <t xml:space="preserve">Záznam nese plný rozpočet i plnou dotaci celé I. etapy (2 744 424 / 1 042 047), ačkoli je podprojektem pro jediný objekt, jehož smlouva zní na 743 138 Kč. Termín se navíc rozchází s nadřazeným projektem o 10 měsíců (11/2024 vs. 09/2025) a ani jeden neodpovídá oficiálnímu termínu města 28. 2. 2025.</t>
  </si>
  <si>
    <t xml:space="preserve">muml.pincity.cz – hlavička 'Je součástí skupiny projektů'; hlidacstatu.cz/Detail/30707708</t>
  </si>
  <si>
    <t xml:space="preserve">Komunitní energetika II. etapa – FVE Slovan</t>
  </si>
  <si>
    <t xml:space="preserve">Podprojekt projektu 6. Pouze záměr – žádná smlouva, zakázka ani rozhodnutí o dotaci.</t>
  </si>
  <si>
    <t xml:space="preserve">Nesplněno + duplicitní evidence</t>
  </si>
  <si>
    <t xml:space="preserve">Záznam nese plný rozpočet a dotaci celé II. etapy za tři objekty, ačkoli je podprojektem pro jediný. Popis je slovo od slova totožný s projekty 6 a 18 a daný objekt vůbec nepopisuje. Vnitřní rozpor termínu (06/2026 vs. 'do konce roku 2025' v textu).</t>
  </si>
  <si>
    <t xml:space="preserve">hlidacstatu.cz – registr smluv a VZ IČO 00254061; muml.pincity.cz</t>
  </si>
  <si>
    <t xml:space="preserve">Komunitní energetika II. etapa – FVE ZŠ Jih</t>
  </si>
  <si>
    <t xml:space="preserve">Podprojekt projektu 6. Pouze záměr – žádná smlouva ani zakázka na FVE ZŠ Jih. Rozpočtové čerpání 2024: 4 501 tis. → 18 tis. Kč (0,4 %).</t>
  </si>
  <si>
    <t xml:space="preserve">Totožné jako u projektu 17: plný rozpočet celé etapy u jednoho objektu, nepodložená dotace, vnitřní rozpor termínů, popis nepopisuje daný objekt.</t>
  </si>
  <si>
    <t xml:space="preserve">hlidacstatu.cz – registr smluv a VZ IČO 00254061; muml.cz – závěrečný účet 2024</t>
  </si>
  <si>
    <t xml:space="preserve">eGovernment a Portál občana</t>
  </si>
  <si>
    <t xml:space="preserve">12/2025</t>
  </si>
  <si>
    <t xml:space="preserve">Reálně se staví a čísla sedí. Zakázky: Portál občana (smlouva 13. 8. 2024, 9,43 mil. bez DPH), rozšíření infrastruktury (10. 7. 2024, 9,79 mil. bez DPH), rozšíření modulů K2/K6/K7 (GORDIC, 6. 8. 2025). Portál je městem inzerován na portal.muml.cz.</t>
  </si>
  <si>
    <t xml:space="preserve">Skluz – běží, ale nejméně 8 měsíců po termínu a čerpání zaostává</t>
  </si>
  <si>
    <t xml:space="preserve">Deklarované dokončení 12/2025 nesplněno, stav je k 27. 8. 2026 stále 'V realizaci'. Z deklarované dotace 16,83 mil. Kč je přiznáno a přijato 8,64 mil. Kč (51 %). Rozpočet i míra dotace jsou naopak uvedeny správně. Faktickou funkčnost portálu pro občany se z auditu ověřit nepodařilo (ochranná brána blokuje automatizovaný přístup) – nutno ověřit ručně.</t>
  </si>
  <si>
    <t xml:space="preserve">Financování a zakázky doloženy / funkčnost portálu neověřena</t>
  </si>
  <si>
    <t xml:space="preserve">hlidacstatu.cz – VZ f0f53b52…, da7bafb3…, f47c5247…; /Detail/34400365; muml.cz/urad/portal-obcana/</t>
  </si>
  <si>
    <t xml:space="preserve">Konektivita ZŠ Jih</t>
  </si>
  <si>
    <t xml:space="preserve">09/2024</t>
  </si>
  <si>
    <t xml:space="preserve">Realizováno. Certero IT Solutions, smlouva 2. 4. 2024, 8 941 481 Kč vč. DPH; tendr ukončen. Dotace MŽP / OP Spravedlivá transformace 7 302 807 Kč.</t>
  </si>
  <si>
    <t xml:space="preserve">Splněno s výhradami – realizováno, ale dotace je na portálu nadhodnocena</t>
  </si>
  <si>
    <t xml:space="preserve">Portál uvádí dotaci 8 135 079 Kč, registr eviduje 7 302 807 Kč – rozdíl 832 272 Kč. Rozdíl mezi rozpočtem a smlouvou (629 200 Kč) není vysvětlen. Dotační titul chybí – nejde o IROP, ale o OP Spravedlivá transformace.</t>
  </si>
  <si>
    <t xml:space="preserve">Realizace doložena / předání a kolaudace nedoloženy</t>
  </si>
  <si>
    <t xml:space="preserve">hlidacstatu.cz – VZ 933559d4…; dotace IsRed-300EFFE0…</t>
  </si>
  <si>
    <t xml:space="preserve">Konektivita ZŠ Vítězství</t>
  </si>
  <si>
    <t xml:space="preserve">10/2025</t>
  </si>
  <si>
    <t xml:space="preserve">Rozestavěno. Řetěz smluv 2024–2025 (Certero IT Solutions 4,40 mil.; JČ Leščinský 2,06 mil.; BORABELA 1,38 mil.; J&amp;M Svoboda 1,33 mil.). Bankrot dodavatele JČ Leščinský s.r.o. POTVRZEN – konkurs INS 1629/2025, zahájeno 30. 1. 2025, 58 věřitelů. Profil zadavatele: 'Probíhá plnění smlouvy'.</t>
  </si>
  <si>
    <t xml:space="preserve">Skluz s objektivní příčinou – ale portál termín neaktualizoval</t>
  </si>
  <si>
    <t xml:space="preserve">Deklarovaný termín 10/2025 nesplněn, skluz nejméně 10 měsíců; portál termín stále zobrazuje jako platný. Součet smluv (~11,3 mil.) výrazně přesahuje deklarovaný rozpočet 6,07 mil. Kč, který odpovídá způsobilým výdajům OPST – portál to nerozlišuje. Vysvětlení bankrotem je pravdivé a doložené.</t>
  </si>
  <si>
    <t xml:space="preserve">Doloženo, včetně tvrzení o bankrotu</t>
  </si>
  <si>
    <t xml:space="preserve">hlidacstatu.cz/Insolvence/Rizeni/INS_1629-2025; zakazky.muml.cz/contract_display_665.html; dotace Eufondy-D7BD3369…</t>
  </si>
  <si>
    <t xml:space="preserve">Snížení energetické náročnosti budovy administrativy TDS</t>
  </si>
  <si>
    <t xml:space="preserve">07/2026</t>
  </si>
  <si>
    <t xml:space="preserve">Pouze záměr. Žádná smlouva, žádná veřejná zakázka, žádná dotace – ani u města (IČO 00254061), ani u TDS (IČO 25213261).</t>
  </si>
  <si>
    <t xml:space="preserve">Nesplněno – termín uplynul, aniž bylo vypsáno výběrové řízení</t>
  </si>
  <si>
    <t xml:space="preserve">Termín 07/2026 uplynul před zahájením auditu. Rozpor proti dřívější komunikaci města: v prosinci 2024 se uvádělo cca 15 mil. Kč nákladů a dotační pokrytí až 60 % (~9 mil.), portál nyní uvádí 12,39 mil. a dotaci 3,72 mil. (30 %) – změnu předpokladu portál nevysvětluje. Fotovoltaika je označena za 'hlavní prvek projektu' bez uvedení výkonu i ceny.</t>
  </si>
  <si>
    <t xml:space="preserve">Neexistence smlouvy doložena / nepřiznání dotace pravděpodobné</t>
  </si>
  <si>
    <t xml:space="preserve">hlidacstatu.cz – registr smluv IČO 00254061 a 25213261; karlovarky.cz 10. 12. 2024</t>
  </si>
  <si>
    <t xml:space="preserve">Revitalizace rybníka Velký Knížecí</t>
  </si>
  <si>
    <t xml:space="preserve">12/2026</t>
  </si>
  <si>
    <t xml:space="preserve">Nic. K 27. 8. 2026 neexistuje žádná veřejná zakázka, žádná smlouva a žádná dotace. Jediný nález k tomuto rybníku je zrušený tendr na projektovou dokumentaci z roku 2013.</t>
  </si>
  <si>
    <t xml:space="preserve">Nesplněno – nejzávažnější případ 'projektu jen na papíře'</t>
  </si>
  <si>
    <t xml:space="preserve">Deklarovaná dotace 18 766 065 Kč není nikde evidována. Termín 12/2026 je u stavby za 31,3 mil. Kč (hráz, přeliv, výpusti, odtěžení sedimentu) čtyři měsíce předem fakticky vyloučen. Záměr je starý nejméně 10 let: v roce 2016 byla hráz označena za 'v havarijním stavu' a rozpočet odhadován na cca 11 mil. Kč – za deset let se ztrojnásobil a nebylo realizováno nic. Priorita 'Pro rok 2025' nesplněna.</t>
  </si>
  <si>
    <t xml:space="preserve">Doloženo (absence zakázky, smlouvy i dotace)</t>
  </si>
  <si>
    <t xml:space="preserve">hlidacstatu.cz – VZ 25c71d60… (zrušeno 2013); ekolist.cz 22. 9. 2016; registr dotací</t>
  </si>
  <si>
    <t xml:space="preserve">Cyklostezka – Mariánské Lázně – Drmoul</t>
  </si>
  <si>
    <t xml:space="preserve">11/2026</t>
  </si>
  <si>
    <t xml:space="preserve">Rozestavěno, ale jen úsek Mariánské Lázně – Hamrníky. SWIETELSKY, smlouva 1. 7. 2026, 15 360 808 Kč; stavba zahájena 11. 8. 2026, předpokládané dokončení 2. 11. 2026. Úsek Hamrníky–Drmoul postavila a zaplatila obec Drmoul (dotace IROP 7,54 mil. + kraj 1,5 mil.), hotovo od 7/2025.</t>
  </si>
  <si>
    <t xml:space="preserve">Skluz cca jeden rok a zavádějící název</t>
  </si>
  <si>
    <t xml:space="preserve">Město prezentuje jako svůj projekt trasu 'Mariánské Lázně – Drmoul', ačkoli realizuje jen úsek do Hamrníků; druhou polovinu postavila jiná obec z vlastních prostředků. Rozpočet 20,45 mil. vs. skutečná smlouva 15,36 mil. Dotace 12 043 276 Kč není v registrech dohledatelná (data SFDI nedostupná – nelze potvrdit ani vyvrátit). V srpnu 2024 místostarosta sliboval zahájení i dokončení v roce 2025; skutečné zahájení srpen 2026. Příprava trvá od prosince 2021.</t>
  </si>
  <si>
    <t xml:space="preserve">Zahájení a dodavatel doloženy / dotace neověřena</t>
  </si>
  <si>
    <t xml:space="preserve">zakazky.muml.cz/contract_display_820.html; muml.cz – oznámení o zahájení prací 10. 8. 2026; drmoul.cz; chebsky.denik.cz 20. 8. 2024</t>
  </si>
  <si>
    <t xml:space="preserve">Rozvoj elektromobility ve společnosti TDS, s.r.o.</t>
  </si>
  <si>
    <t xml:space="preserve">Již dávno realizováno. Kupní smlouva na elektromobil kat. N1 se sklápěcí korbou uzavřena 25. 9. 2025 (EUROGREEN CZ, 2 150 100 Kč vč. DPH). Dotace SFŽP 455 000 Kč doložena.</t>
  </si>
  <si>
    <t xml:space="preserve">Věc pořízena, ale evidence i rozpočet jsou zásadně mimo</t>
  </si>
  <si>
    <t xml:space="preserve">Stav 'Plánovaný' s termínem 06/2026 je nepravdivý – vozidlo je koupené 11 měsíců. Rozpočet podhodnocen o 950 100 Kč (+79 %): deklarováno 1,2 mil., skutečnost 2,15 mil. Dotace tak nekryje 38 % nákladu, jak by plynulo z deklarace, ale jen 21 %.</t>
  </si>
  <si>
    <t xml:space="preserve">hlidacstatu.cz/Detail/34971381; dotace DeMinimis-BA49D87F… / SFŽP</t>
  </si>
  <si>
    <t xml:space="preserve">Modernizace stravovacího provozu na ZŠ JIH</t>
  </si>
  <si>
    <t xml:space="preserve">08/2026</t>
  </si>
  <si>
    <t xml:space="preserve">Pouze přípravná fáze. Vysoutěžena projektová dokumentace (676 000 Kč bez DPH, smlouva 5. 11. 2025) a jeden konvektomat (385 000 Kč bez DPH). Žádná stavební zakázka, žádná smlouva na modernizaci kuchyně.</t>
  </si>
  <si>
    <t xml:space="preserve">Jen na papíře – měsíc před termínem je vysoutěženo 3,4 % rozpočtu</t>
  </si>
  <si>
    <t xml:space="preserve">Termín 08/2026 je fakticky vyvrácen. Deklarovaná dotace 13 055 122 Kč se v registru dotací pro IČO města nedohledala.</t>
  </si>
  <si>
    <t xml:space="preserve">Příprava doložena / dotace neověřena / termín vyvrácen</t>
  </si>
  <si>
    <t xml:space="preserve">hlidacstatu.cz – VZ ba28b2f6…, ac2a5f61…</t>
  </si>
  <si>
    <t xml:space="preserve">Modernizace multimediální učebny a vybudování učebny jazyků na ZŠ Úšovice</t>
  </si>
  <si>
    <t xml:space="preserve">Rozestavěno, nikoli plánováno. Stavební práce vysoutěženy 11. 5. 2026, smlouva 26. 6. 2026 (2 871 046 Kč bez DPH); TDI a BOZP nasmlouvány 20. 7. 2026; hlavní dodávky IT a nábytku podepsány až 21. 8. 2026. Dotace OPST 12 693 318 Kč potvrzena.</t>
  </si>
  <si>
    <t xml:space="preserve">Skluz – běží, ale termín 08/2026 nemohl být splněn</t>
  </si>
  <si>
    <t xml:space="preserve">Stav 'Plánovaný' je k datu auditu neaktuální. Termín 08/2026 je vyvrácen tím, že hlavní dodávka vybavení byla nasmlouvána 21. 8. 2026 a technický dozor teprve 20. 7. 2026. Dotační titul chybí – jde o OP Spravedlivá transformace, nikoli IROP.</t>
  </si>
  <si>
    <t xml:space="preserve">hlidacstatu.cz – VZ 2f5362fc…; /Detail/39027678; dotace Eufondy-4C074E22…</t>
  </si>
  <si>
    <t xml:space="preserve">Modernizace učebny fyziky, chemie a multimediální učebny na ZŠ JIH</t>
  </si>
  <si>
    <t xml:space="preserve">Rozestavěno, nikoli plánováno. Stavební práce vysoutěženy 11. 5. 2026, smlouva 26. 6. 2026 (938 210 Kč bez DPH / 1 135 235 Kč vč. DPH); školní pomůcky 409 402 Kč; sdílené dodávky IT (Prekt service, 4 687 062 Kč) a nábytku (MAKRA DIDAKTA, 4 721 575 Kč) podepsány 21. 8. 2026. Dotace OPST 10 271 949 Kč potvrzena.</t>
  </si>
  <si>
    <t xml:space="preserve">Stav 'Plánovaný' je k datu auditu fakticky nepravdivý. Termín 08/2026 vyvrácen – hlavní dodávka podepsána 21. 8. 2026. Dotační titul na portálu chybí (OPST, ne IROP).</t>
  </si>
  <si>
    <t xml:space="preserve">hlidacstatu.cz – VZ Stavební práce ZŠ Jih; dotace Eufondy-A4B64923…</t>
  </si>
  <si>
    <t xml:space="preserve">Technické zhodnocení fotbalového hřiště s umělým povrchem, areál Viktoria</t>
  </si>
  <si>
    <t xml:space="preserve">03/2027</t>
  </si>
  <si>
    <t xml:space="preserve">Nezahájeno. Smlouva o dílo s PROLEMAX s.r.o. z 19. 12. 2024 na 39 412 677 Kč existuje, ale je výslovně NEÚČINNÁ, dokud město nezíská dotaci od Národní sportovní agentury (čl. 2.1 a 4.2 SoD). Taková dotace se za 20 měsíců neobjevila v žádné veřejné evidenci.</t>
  </si>
  <si>
    <t xml:space="preserve">Nesplněno – smlouva podepsaná, ale bez dotace neúčinná a stavba nezahájena</t>
  </si>
  <si>
    <t xml:space="preserve">Portál uvádí dotaci 27 588 873 Kč jako fakt; v registru dotací není. Termín 03/2027 by při smluvní lhůtě 365 dnů od zahájení vyžadoval start nejpozději v březnu 2026 – nedoloženo. Portál slibuje 'novou tribunu a moderní šatny'; jediná realizovaná část zázemí je samostatná akce stavebních úprav šaten za 3,1 mil. Kč, která je navíc v prodlení.</t>
  </si>
  <si>
    <t xml:space="preserve">Smlouva a odkládací podmínka doloženy / nezahájení pravděpodobné</t>
  </si>
  <si>
    <t xml:space="preserve">hlidacstatu.cz/Detail/31647136; smlouvy.gov.cz – SoD PROLEMAX; /Detail/31651700</t>
  </si>
  <si>
    <t xml:space="preserve">Technické zhodnocení fotbalového hřiště s přírodním trávníkem a atletického oválu, areál Viktoria</t>
  </si>
  <si>
    <t xml:space="preserve">Nezahájeno. Smlouva o dílo s VYSSPA Sports Technology z 28. 12. 2024 na 15 561 793 Kč je stejně jako u projektu 29 účinná až po získání dotace NSA. Žádost o dotaci se přitom zpracovávala teprve 16 dní před podpisem smlouvy. Dotace NSA není doložena; v ZD je jen územní souhlas, nikoli stavební povolení.</t>
  </si>
  <si>
    <t xml:space="preserve">Nesplněno – 20 měsíců od podpisu smlouvy se nekoplo</t>
  </si>
  <si>
    <t xml:space="preserve">Portál uvádí dotaci 10 893 255 Kč jako fakt; v žádné veřejné evidenci není. Termín 12/2026 je při 300denní lhůtě od zahájení nesplnitelný – stavba by musela začít nejpozději v únoru 2026. Vedeno mezi 'Priority pro rok 2025'.</t>
  </si>
  <si>
    <t xml:space="preserve">hlidacstatu.cz/Detail/31647132; smlouvy.gov.cz – SoD VYSSPA; /Detail/31483896</t>
  </si>
  <si>
    <t xml:space="preserve">Provoz a údržba lyžařských běžeckých tras 2024/2025</t>
  </si>
  <si>
    <t xml:space="preserve">31. 8. 2025</t>
  </si>
  <si>
    <t xml:space="preserve">Proběhlo. Krajská dotace 150 000 Kč doložena (smlouva 9. 10. 2024), akce je v seznamu realizovaných projektů města. Navazující sezóna 2025/2026 podpořena 200 000 Kč.</t>
  </si>
  <si>
    <t xml:space="preserve">Splněno – dotace i realizace doloženy</t>
  </si>
  <si>
    <t xml:space="preserve">Bez rozporu v číslech. POZNÁMKA K VYKAZOVÁNÍ: jde o dlouhodobě opakovanou každoroční podporu (2016–2023 každý rok 100–150 tis. Kč), nikoli o novou iniciativu tohoto volebního období. Celkový rozpočet 250 tis. a délka 58 km nejsou doloženy.</t>
  </si>
  <si>
    <t xml:space="preserve">Dotace a realizace doloženy / rozpočet neověřen</t>
  </si>
  <si>
    <t xml:space="preserve">hlidacstatu.cz/Detail/30493248; /Detail/35484557; muml.cz – dotace 2024</t>
  </si>
  <si>
    <t xml:space="preserve">Propojení cyklotrasy Mariánské Lázně – Planá přes silnici č. II/230</t>
  </si>
  <si>
    <t xml:space="preserve">Sport a aktivity, Doprava a infrastruktura</t>
  </si>
  <si>
    <t xml:space="preserve">09/2025–12/2025</t>
  </si>
  <si>
    <t xml:space="preserve">Realizováno. PD Petr Hradil 5. 9. 2024 (155 727 Kč), stavba Pflaument Investment, SoD 8. 9. 2025 (1 027 290 Kč). Krajská dotace 960 000 Kč potvrzena. Akce je v seznamu uskutečněných projektů města za rok 2025.</t>
  </si>
  <si>
    <t xml:space="preserve">Splněno – deklarace v podstatě sedí</t>
  </si>
  <si>
    <t xml:space="preserve">Drobná odchylka: skutečné náklady 1 183 017 Kč vs. deklarovaných 1 200 000 Kč (dotace tedy kryje 81 %). Datum kolaudace se nepodařilo dohledat. Hlídač státu označuje smlouvu formálním příznakem 'Vážný nedostatek' (vada uveřejnění).</t>
  </si>
  <si>
    <t xml:space="preserve">Doloženo / uvedení do provozu pravděpodobné</t>
  </si>
  <si>
    <t xml:space="preserve">hlidacstatu.cz/Detail/35137985; /Detail/35087781; VZ 392932be…</t>
  </si>
  <si>
    <t xml:space="preserve">Osvětlení dopravního hřiště na ZŠ Úšovice</t>
  </si>
  <si>
    <t xml:space="preserve">Smlouva uzavřena 4. 9. 2025, konečná hodnota 625 000 Kč bez DPH = přesně 756 250 Kč s DPH. Dotační smlouva s Karlovarským krajem podepsána 2. 12. 2025. Fyzické dokončení nedoloženo.</t>
  </si>
  <si>
    <t xml:space="preserve">Splněno s výhradami – čísla sedí na korunu, ale stav se rok neaktualizoval</t>
  </si>
  <si>
    <t xml:space="preserve">Rozpočet i dotace odpovídají přesně. Smlouva o dílo je podepsaná téměř rok, stav je stále 'V realizaci'; portál neuvádí termín ani dodavatele.</t>
  </si>
  <si>
    <t xml:space="preserve">Zadání, cena a dotace doloženy / fyzické dokončení neověřeno</t>
  </si>
  <si>
    <t xml:space="preserve">hlidacstatu.cz – VZ da1d1066…; dotace KarlovarskyKraj-2B26ACF9…</t>
  </si>
  <si>
    <t xml:space="preserve">Zajištění základního vzdělávání ukrajinských dětí na rok 2025</t>
  </si>
  <si>
    <t xml:space="preserve">2025</t>
  </si>
  <si>
    <t xml:space="preserve">Dotace Karlovarského kraje 1 200 000 Kč potvrzena přesně, včetně názvu programu. Vlastní podíl města 1,3 mil. Kč (nájemné, energie, úklid) není doložen konkrétními smlouvami – provozní platby pod limitem zveřejnění.</t>
  </si>
  <si>
    <t xml:space="preserve">Splněno – název, částka i dotační titul sedí</t>
  </si>
  <si>
    <t xml:space="preserve">Bez rozporu. POZNÁMKA K VYKAZOVÁNÍ: jde o provozní výdaj, ne investiční projekt. Vyúčtování celkových 2,5 mil. Kč nelze ověřit.</t>
  </si>
  <si>
    <t xml:space="preserve">Dotace doložena / vyúčtování neověřeno</t>
  </si>
  <si>
    <t xml:space="preserve">hlidacstatu.cz/Dotace/Detail/KarlovarskyKraj-08651319…</t>
  </si>
  <si>
    <t xml:space="preserve">Zahájení lázeňské sezóny 2025</t>
  </si>
  <si>
    <t xml:space="preserve">05/2025</t>
  </si>
  <si>
    <t xml:space="preserve">Akce proběhla. Krajská dotace 100 000 Kč doložena.</t>
  </si>
  <si>
    <t xml:space="preserve">Splněno s výhradami – ale vykázaný 'rozpočet' je ve skutečnosti dotace</t>
  </si>
  <si>
    <t xml:space="preserve">Portál uvádí 100 000 Kč jako 'rozpočet', přičemž tatáž částka je v registru vedena jako přijatá krajská dotace; skutečné náklady akce (pódia, technika, honoráře) portál neuvádí. POZNÁMKA K VYKAZOVÁNÍ: jde o tradiční každoroční akci (dotace 2022: 50 tis., 2023: 100 tis., 2024: 100 tis.), ne o projekt. Doprovodné shromáždění Great Spa Towns of Europe bylo financováno samostatně (kraj 500 tis. + MK 250 tis.) a v rozpočtu projektu není.</t>
  </si>
  <si>
    <t xml:space="preserve">hlidacstatu.cz/Dotace/Detail/KarlovarskyKraj-4E0F47EE…; muml.cz/aktualne/zahajeni-lazenske-sezony/</t>
  </si>
  <si>
    <t xml:space="preserve">Kastrační program Mariánské Lázně 2025</t>
  </si>
  <si>
    <t xml:space="preserve">01/2025–11/2025</t>
  </si>
  <si>
    <t xml:space="preserve">Proběhlo. Krajská dotace 26 726,49 Kč doložena na haléř.</t>
  </si>
  <si>
    <t xml:space="preserve">Splněno – čísla sedí přesně</t>
  </si>
  <si>
    <t xml:space="preserve">Bez rozporu. POZNÁMKA K VYKAZOVÁNÍ: jde o každoroční opakovanou agendu (2022: 22 419 Kč, 2024: 16 816 Kč, 2025: 26 726 Kč), nikoli o investiční projekt. Vykázání jednoho ročníku běžné agendy jako samostatného 'projektu' nafukuje bilanci portálu.</t>
  </si>
  <si>
    <t xml:space="preserve">hlidacstatu.cz/Dotace/Detail/KarlovarskyKraj-91F2F55A… a záznamy 2022, 2024</t>
  </si>
  <si>
    <t xml:space="preserve">Architektonická studie – obnova a nové využití budovy Depandance vily LIL</t>
  </si>
  <si>
    <t xml:space="preserve">Studie NENÍ dokončená – v roce 2026 běží její 2. fáze s další krajskou dotací 150 000 Kč (smlouva 23. 7. 2026). Doloženo je jen plnění za 180 822 Kč (dvě objednávky u ČVUT FSv z 5. 11. 2025) z deklarovaných 800 000 Kč.</t>
  </si>
  <si>
    <t xml:space="preserve">Označení 'Dokončený' je zavádějící – projekt pokračuje</t>
  </si>
  <si>
    <t xml:space="preserve">Město samo v roce 2026 realizuje '2. fázi' téže studie. Doložené plnění činí 23 % deklarovaného rozpočtu; mykologický průzkum, energetické posouzení ani vlastní architektonický návrh nejsou v registru smluv. Portál uvádí jiný název dotačního programu, než jaký eviduje poskytovatel. Deklarované využití objektu jako 'Centrum pro udržitelný turismus, klima a lázeňství' je podmíněno dalšími stupni PD a celkovou rekonstrukcí – na ty neexistuje žádná zakázka.</t>
  </si>
  <si>
    <t xml:space="preserve">Dotace a 2. fáze doloženy / rozsah plnění neověřen</t>
  </si>
  <si>
    <t xml:space="preserve">hlidacstatu.cz/Dotace/Detail/KarlovarskyKraj-F9D4A169…; /Detail/38882046; /Detail/35584889; /Detail/35469785</t>
  </si>
  <si>
    <t xml:space="preserve">Senioři osobní bezpečí</t>
  </si>
  <si>
    <t xml:space="preserve">Krajská dotace 50 000 Kč doložena přesně. Vlastní realizace (přednášky, počet rozdaných bezpečnostních balíčků) není doložena – neexistuje smlouva ani výstupní zpráva.</t>
  </si>
  <si>
    <t xml:space="preserve">Splněno s výhradami – peníze doloženy, výstup nikoli</t>
  </si>
  <si>
    <t xml:space="preserve">Bez rozporu v číslech. Na rozdíl od projektů 35 a 36 se tento titul v letech 2022–2024 neopakuje – jde o jednorázovou akci.</t>
  </si>
  <si>
    <t xml:space="preserve">Dotace doložena / realizace neověřena</t>
  </si>
  <si>
    <t xml:space="preserve">hlidacstatu.cz/Dotace/Detail/KarlovarskyKraj-5EE9A7DC…</t>
  </si>
  <si>
    <t xml:space="preserve">Provedení drobných oprav a revitalizačních prací v městské památkové rezervaci</t>
  </si>
  <si>
    <t xml:space="preserve">06/2025–12/2025</t>
  </si>
  <si>
    <t xml:space="preserve">Hotovo. Všechny tři deklarované části jsou doloženy smlouvami z června 2025: mlatový chodník park Střed (GRACCULUS, 700 185 Kč + dodatek 34 575 Kč), kašna u nemocnice (KOVODŘEVO.CZ, 595 320 Kč), lávka u Lesního pramene (KOVODŘEVO.CZ, 565 070 Kč). Krajská dotace UNESCO 2 000 000 Kč potvrzena.</t>
  </si>
  <si>
    <t xml:space="preserve">Splněno – nejlépe doložený projekt celého portálu</t>
  </si>
  <si>
    <t xml:space="preserve">Bez podstatného rozporu. Součet doložených smluv (1 895 150 Kč) je nižší než deklarovaný rozpočet 2 400 000 Kč i než přiznaná dotace; drobné položky pod limitem zveřejnění nebyly ověřovány.</t>
  </si>
  <si>
    <t xml:space="preserve">hlidacstatu.cz/Detail/33904037; /Detail/33694980; /Detail/33699064; dotace KarlovarskyKraj-5090ECA0…</t>
  </si>
  <si>
    <t xml:space="preserve">CELKEM (deklarováno vs. doloženo)</t>
  </si>
  <si>
    <t xml:space="preserve">Známkovací stupnice</t>
  </si>
  <si>
    <t xml:space="preserve">Splněno – deklarace odpovídá realitě, doloženo nezávislým zdrojem</t>
  </si>
  <si>
    <t xml:space="preserve">Splněno s výhradami – věc realizována, ale rozpočet, dotace nebo datace na portálu nesedí</t>
  </si>
  <si>
    <t xml:space="preserve">Skluz nebo neúplné plnění – běží, ale po termínu, jen zčásti, nebo v jiném rozsahu, než se slibovalo</t>
  </si>
  <si>
    <t xml:space="preserve">Jen na papíře / zavádějící deklarace – minimální plnění, nepravdivý stav, nebo duplicitní evidence</t>
  </si>
  <si>
    <t xml:space="preserve">Nesplněno – bez jediné smlouvy či zakázky, nebo slíbená dotace v žádném registru neexistuje</t>
  </si>
  <si>
    <t xml:space="preserve">Souhrn – jak dopadlo 38 projektů</t>
  </si>
  <si>
    <t xml:space="preserve">Všechny hodnoty se počítají vzorci z listu Vysvědčení.</t>
  </si>
  <si>
    <t xml:space="preserve">Rozdělení podle známky</t>
  </si>
  <si>
    <t xml:space="preserve">Význam</t>
  </si>
  <si>
    <t xml:space="preserve">Počet projektů</t>
  </si>
  <si>
    <t xml:space="preserve">Podíl</t>
  </si>
  <si>
    <t xml:space="preserve">CELKEM</t>
  </si>
  <si>
    <t xml:space="preserve">Podle deklarovaného stavu na portálu</t>
  </si>
  <si>
    <t xml:space="preserve">Počet</t>
  </si>
  <si>
    <t xml:space="preserve">Z toho známka 4 nebo 5</t>
  </si>
  <si>
    <t xml:space="preserve">Podíl problémových</t>
  </si>
  <si>
    <t xml:space="preserve">Peníze: co portál slibuje a co je doložené</t>
  </si>
  <si>
    <t xml:space="preserve">Ukazatel</t>
  </si>
  <si>
    <t xml:space="preserve">Částka</t>
  </si>
  <si>
    <t xml:space="preserve">Poznámka</t>
  </si>
  <si>
    <t xml:space="preserve">Deklarované rozpočty všech 38 projektů</t>
  </si>
  <si>
    <t xml:space="preserve">Součet je zkreslený dvěma způsoby: rekonstrukce Obecního domu (388,2 mil. Kč) je zatím jen záměr s termínem 2029 a tvoří přes polovinu celku; a duplicitní evidence komunitní energetiky – projekty 4/16 a 6/17/18 jsou tytéž akce vedené 2× a 3×, pokaždé s plným rozpočtem.</t>
  </si>
  <si>
    <t xml:space="preserve">Deklarované dotace všech 38 projektů</t>
  </si>
  <si>
    <t xml:space="preserve">Zahrnuje dotace, které v žádném registru neexistují (projekty 10, 23, 29, 30) nebo jsou evidovány s nulou (projekt 9).</t>
  </si>
  <si>
    <t xml:space="preserve">Doložené náklady (smlouvy v registru)</t>
  </si>
  <si>
    <t xml:space="preserve">Jen tam, kde bylo možné dohledat konkrétní smlouvu. Prázdné buňky = nedohledáno, ne nula.</t>
  </si>
  <si>
    <t xml:space="preserve">Doložené dotace</t>
  </si>
  <si>
    <t xml:space="preserve">Skutečně přiznané nebo vyplacené prostředky podle registrů dotací.</t>
  </si>
  <si>
    <t xml:space="preserve">Deklarované rozpočty projektů se známkou 5</t>
  </si>
  <si>
    <t xml:space="preserve">Objem, který portál vykazuje u projektů bez jediné podepsané smlouvy nebo bez existující dotace.</t>
  </si>
  <si>
    <t xml:space="preserve">Nejzávažnější zjištění</t>
  </si>
  <si>
    <t xml:space="preserve">Mírové náměstí (10): portál dodnes uvádí dotaci 3 800 000 Kč. Starosta v prosinci 2025 pro ČTK potvrdil, že město nezískalo žádnou dotaci a zaplatilo celých 7,7 mil. Kč ze svého. Portál zamlčuje i krach zhotovitele a opakovanou soutěž.</t>
  </si>
  <si>
    <t xml:space="preserve">Dvě hřiště Viktoria (29, 30) za 55 mil. Kč: smlouvy podepsané v prosinci 2024 jsou výslovně neúčinné, dokud město nezíská dotaci od Národní sportovní agentury. Za 20 měsíců se taková dotace neobjevila v žádné evidenci a stavby nezačaly. Portál obě dotace (10,9 a 27,6 mil.) uvádí jako fakt.</t>
  </si>
  <si>
    <t xml:space="preserve">Rybník Velký Knížecí (23): žádná zakázka, žádná smlouva, žádná dotace. Záměr je starý deset let – v roce 2016 se odhadoval na 11 mil. Kč, dnes na 31,3 mil. Kč. Termín dokončení 12/2026 je fakticky vyloučen.</t>
  </si>
  <si>
    <t xml:space="preserve">Komunitní energetika (4, 6, 16, 17, 18): šest záznamů popisuje dvě etapy, přičemž každý podprojekt nese plný rozpočet nadřazené akce. Prostý součet dává 29,2 mil. Kč místo skutečných 10,9 mil. Ze všech šesti záznamů odpovídají realitě dvě FVE za 1,5 mil. Kč.</t>
  </si>
  <si>
    <t xml:space="preserve">Muzeum (5): uzavřeno nepřetržitě od 4. 11. 2024, tedy 22 měsíců. Soutěž byla třikrát zrušena; smlouvy podepsány až v květnu 2026. V srpnu 2026 město objednává dokumentaci na havarijní stav stropu, který se opravoval už v roce 2024.</t>
  </si>
  <si>
    <t xml:space="preserve">Portál sám: poslední aktualizace 19. 9. 2025. Projekt dokončený před 11 měsíci je stále „Plánovaný“ (25), projekt osm měsíců po termínu stále „V realizaci“ (19). Ani u jednoho z 38 projektů není uveden dodavatel, přestože jsou veřejně dohledatelní.</t>
  </si>
  <si>
    <t xml:space="preserve">Vykazování: mezi „projekty“ jsou i každoroční provozní agendy – kastrace koček (27 tis. Kč krajské dotace), zahájení lázeňské sezóny, údržba běžeckých stop. U zahájení sezóny je navíc jako „rozpočet“ uvedena přijatá dotace, nikoli náklad města.</t>
  </si>
  <si>
    <t xml:space="preserve">Chybějící kontext: největší energetický závazek období – EPC projekt v programu Nová ELENA za medializovaných „přes 650 milionů korun“ – a dotace ENERGov 23,7 mil. Kč na budovu úřadu na projektovém portálu vůbec nejsou.</t>
  </si>
  <si>
    <t xml:space="preserve">Programové prohlášení Rady města 2022–2026 – slib vs. plnění</t>
  </si>
  <si>
    <t xml:space="preserve">Dokument „Programové prohlášení Rady města Mariánské Lázně na volební období 2022–2026, jako dodatek koaliční smlouvy“ byl podle metadat PDF vytvořen 17. 2. 2023 a na webu města se objevil mezi 17. 1. a 10. 3. 2023 – tedy zhruba pět měsíců po volbách. Sám uvádí, že „vychází z volebních programů a záměrů jednotlivých subjektů koalice“; volební programy koaličních subjektů z roku 2022 se nepodařilo dohledat.</t>
  </si>
  <si>
    <t xml:space="preserve">Oblast</t>
  </si>
  <si>
    <t xml:space="preserve">Slib (doslovná citace)</t>
  </si>
  <si>
    <t xml:space="preserve">Stav</t>
  </si>
  <si>
    <t xml:space="preserve">Doklad / čerpání</t>
  </si>
  <si>
    <t xml:space="preserve">„Zahájíme komplexní rekonstrukce Obecního domu – bývalé radnice.“</t>
  </si>
  <si>
    <t xml:space="preserve">Nesplněno</t>
  </si>
  <si>
    <t xml:space="preserve">Rozpočtová položka „Obecní dům“ 2025: 227,63 tis. Kč → čerpáno 0 Kč. Existuje pouze PD za 18,03 mil. Kč (2022) a drobná 1. etapa za 1,43 mil. Kč (2024). Objekt zařazen do budoucího EPC projektu.</t>
  </si>
  <si>
    <t xml:space="preserve">„Projekt nové Radnice – … v lokalitě ‚centrálního parkoviště‘, jako základ nové městské čtvrti.“</t>
  </si>
  <si>
    <t xml:space="preserve">Položka „Nová správní budova“: 2023 rozpočet 2 000 tis. → 0 Kč; 2024 rozpočet 3 000 tis. → 0 Kč; v roce 2025 už v tabulce není. Místo toho proběhla rekonstrukce stávající radnice Ruská 155.</t>
  </si>
  <si>
    <t xml:space="preserve">„Nebudeme začínat projekty, jejichž finanční náročnost je nad možnosti města bez významných dotací.“</t>
  </si>
  <si>
    <t xml:space="preserve">Porušeno</t>
  </si>
  <si>
    <t xml:space="preserve">Smlouvy na dvě hřiště Viktoria za 55 mil. Kč podepsány v prosinci 2024 před získáním dotace NSA (proto odkládací podmínka). Tendr Třešňovka za cca 190–215 mil. Kč vyhlášen 19. 6. 2026; opozice 17. 7. 2026 namítala chybějící krytí v rozpočtu, město plánuje úvěr 300 mil. Kč.</t>
  </si>
  <si>
    <t xml:space="preserve">„Budeme rekonstruovat veřejné osvětlení se systémem ‚smart‘ pro maximalizaci úspor.“</t>
  </si>
  <si>
    <t xml:space="preserve">Částečně splněno</t>
  </si>
  <si>
    <t xml:space="preserve">I. etapa dokončena (ELTODO, 39,0 mil. Kč po dodatku), ale týkala se městské části Úšovice. II. etapa: rozpočet 2024 30 000 tis. Kč → čerpáno 0 Kč.</t>
  </si>
  <si>
    <t xml:space="preserve">Doprava</t>
  </si>
  <si>
    <t xml:space="preserve">„Zahájíme výstavu kruhového objezdu u ‚Černého mostu‘.“</t>
  </si>
  <si>
    <t xml:space="preserve">Splněno</t>
  </si>
  <si>
    <t xml:space="preserve">Okružní křižovatka Plzeňská – Černý most, 2024: rozpočet 21 600 tis. → čerpáno 21 315 tis. Kč (98,7 %).</t>
  </si>
  <si>
    <t xml:space="preserve">„Připravíme vybudování záchytných parkovišť v návaznosti na obslužnost MHD.“</t>
  </si>
  <si>
    <t xml:space="preserve">Nedohledáno / nesplněno</t>
  </si>
  <si>
    <t xml:space="preserve">V tabulkách kapitálových výdajů 2022–2025 se žádná taková akce nevyskytuje. Doloženo nic.</t>
  </si>
  <si>
    <t xml:space="preserve">„Zvážíme možnost výstavby nového parkovacího domu ve vhodné lokalitě.“</t>
  </si>
  <si>
    <t xml:space="preserve">Nedohledáno</t>
  </si>
  <si>
    <t xml:space="preserve">Žádný doklad o studii ani rozpočtové položce. Slib je formulován měkce („zvážíme“).</t>
  </si>
  <si>
    <t xml:space="preserve">„Restrukturalizujeme akciovou společnost Parking Centrum na s.r.o. … a nastavíme jednotná pravidla parkování.“</t>
  </si>
  <si>
    <t xml:space="preserve">Splněno s výhradami</t>
  </si>
  <si>
    <t xml:space="preserve">PARKING CENTRUM s.r.o. nahrazeno společností DEVELOP CENTRUM Mariánské Lázně s.r.o. (6. 6. 2025). Parkovací tarify změněny 4. 3. 2026 – poprvé od roku 2018; zóny sníženy ze 6 na 3, v exponovaných lokalitách 50 Kč/hod.</t>
  </si>
  <si>
    <t xml:space="preserve">Bydlení</t>
  </si>
  <si>
    <t xml:space="preserve">„Připravíme pozemky k výstavbě bytových a rodinných domů.“</t>
  </si>
  <si>
    <t xml:space="preserve">Částečně splněno – s otevřeným sporem</t>
  </si>
  <si>
    <t xml:space="preserve">Nákup pozemku Třešňovka za 32,15 mil. Kč (10/2024), PD 2024–2025. Tendr na 4 bytové domy (46 bytů) vyhlášen 19. 6. 2026. Mimořádné zastupitelstvo 20. 7. 2026 neschválilo ani program jednání (9 pro, 4 proti, 5 se zdrželo). K 27. 8. 2026 nepostaven ani jeden byt. Rekonstrukce bytového domu Hlavní 314: 2025 rozpočet 7 710 tis. → čerpáno 89 tis. (1,2 %).</t>
  </si>
  <si>
    <t xml:space="preserve">Sociální služby</t>
  </si>
  <si>
    <t xml:space="preserve">„Připravíme rekonstrukci částí domova pro seniory a domu s pečovatelskou službou.“</t>
  </si>
  <si>
    <t xml:space="preserve">Rozpočet 2023: 2 200 tis. → 0 Kč. Rozpočet 2024: 2 000 tis. → 0 Kč.</t>
  </si>
  <si>
    <t xml:space="preserve">„V Domě Chopin otevřeme zrekonstruované prostory pro aktivity seniorů.“ / „Dokončíme rekonstrukci domu Chopin.“</t>
  </si>
  <si>
    <t xml:space="preserve">Dům Chopin – rekonstrukce 2023: rozpočet 32 100 tis. → čerpáno 31 949 tis. Kč (99,5 %).</t>
  </si>
  <si>
    <t xml:space="preserve">Zdravotnictví</t>
  </si>
  <si>
    <t xml:space="preserve">„Finančně podpoříme lékaře, kteří budou mít zájem provozovat praxi v Mariánských Lázních.“</t>
  </si>
  <si>
    <t xml:space="preserve">Rada 17. 7. 2024 schválila program: až 1 mil. Kč od města + až 1 mil. Kč od kraje, podmínkou smlouvy s min. dvěma pojišťovnami. V roce 2025 vyplacena investiční dotace SB DENT s.r.o. 1 000 tis. Kč (100 % rozpočtu).</t>
  </si>
  <si>
    <t xml:space="preserve">„Podpoříme všechna zdravotnická zařízení ve městě…“ (celá kapitola má dvě věty)</t>
  </si>
  <si>
    <t xml:space="preserve">Nelze hodnotit</t>
  </si>
  <si>
    <t xml:space="preserve">Programové prohlášení neobsahuje žádný závazek ke konkrétní budoucnosti Nemocnice Mariánské Lázně s.r.o. (soukromý subjekt). Slíbená „analýza problematiky zdravotnictví“ jako zveřejněný dokument nedohledána. Parkoviště u nemocnice: 2024 čerpáno 8,5 %, 2025 čerpáno 94,1 %.</t>
  </si>
  <si>
    <t xml:space="preserve">–</t>
  </si>
  <si>
    <t xml:space="preserve">Školství</t>
  </si>
  <si>
    <t xml:space="preserve">„Zahájíme projekty odborných učeben a bezbariérovosti ve školách.“</t>
  </si>
  <si>
    <t xml:space="preserve">Učebna přírodopisu ZŠ Úšovice dokončena 2/2025. Učebny ZŠ Jih a ZŠ Úšovice: smlouvy 6/2026, hlavní dodávky 21. 8. 2026 – tedy na samém konci volebního období.</t>
  </si>
  <si>
    <t xml:space="preserve">„Připravíme vybudování jeslí.“</t>
  </si>
  <si>
    <t xml:space="preserve">Žádný doklad o studii, PD ani rozpočtové položce.</t>
  </si>
  <si>
    <t xml:space="preserve">„Budeme snižovat energetickou náročnost budov škol … například instalací fotovoltaických panelů.“</t>
  </si>
  <si>
    <t xml:space="preserve">FVE ZŠ Jih: rozpočet 2024 4 501 tis. → čerpáno 18 tis. Kč (0,4 %). Žádná smlouva ani zakázka na školní FVE neexistuje.</t>
  </si>
  <si>
    <t xml:space="preserve">Sport</t>
  </si>
  <si>
    <t xml:space="preserve">„Připravíme projekty rekonstrukce umělé trávy v areálu Viktoria pro využití možného dotačního titulu.“</t>
  </si>
  <si>
    <t xml:space="preserve">Splněno v části „projekty“</t>
  </si>
  <si>
    <t xml:space="preserve">PD i výběrové řízení proběhly, smlouva s PROLEMAX podepsána 19. 12. 2024. Realizace je ale smluvně vázána na dotaci NSA, která nebyla získána – stavba nezahájena.</t>
  </si>
  <si>
    <t xml:space="preserve">„Vybudujeme funkční hřiště a odpočinkové místo pro posezení v Hamrníkách.“</t>
  </si>
  <si>
    <t xml:space="preserve">Víceúčelové hřiště Hamrníky postaveno 2024 (3,65 mil. Kč po dodatku), dotace NSA 2,32 mil. Kč doložena.</t>
  </si>
  <si>
    <t xml:space="preserve">„Budeme obnovovat rybníky na pozemcích města s využitím dotačních titulů.“</t>
  </si>
  <si>
    <t xml:space="preserve">Jediný rybník na portálu (Velký Knížecí) nemá po deseti letech od prvního záměru ani vypsanou zakázku.</t>
  </si>
  <si>
    <t xml:space="preserve">„Připravíme revitalizaci Mírového náměstí.“</t>
  </si>
  <si>
    <t xml:space="preserve">Revitalizace dokončena v prosinci 2025 – ale se šestiměsíčním skluzem, po krachu prvního zhotovitele a bez dotace (7,7 mil. Kč z vlastního rozpočtu).</t>
  </si>
  <si>
    <t xml:space="preserve">„Připravíme revitalizaci Školního náměstí ZŠ Úšovice.“</t>
  </si>
  <si>
    <t xml:space="preserve">Žádný veřejný doklad o plnění se nepodařilo dohledat.</t>
  </si>
  <si>
    <t xml:space="preserve">Cestovní ruch</t>
  </si>
  <si>
    <t xml:space="preserve">„Připravíme a provedeme rekonstrukci Zpívající fontány.“</t>
  </si>
  <si>
    <t xml:space="preserve">I. etapa realizována 2023–2025, znovuotevřena na jaře 2025. SoD s KTS-AME 43,49 mil. → po dodatku č. 7 (5/2025) 45,04 mil. Kč.</t>
  </si>
  <si>
    <t xml:space="preserve">„Podpoříme ve spolupráci s vlastníkem projekt rekonstrukce kolonády.“</t>
  </si>
  <si>
    <t xml:space="preserve">Splněno nad rámec slibu</t>
  </si>
  <si>
    <t xml:space="preserve">V září 2025 město bezúplatně získalo do majetku Ferdinandovu kolonádu a pavilony Rudolfova a Lesního pramene od Léčebných lázní ML – největší doložený úspěch období. Rekonstrukce hlavní kolonády (majetek LL) v období 2022–2026 nezahájena.</t>
  </si>
  <si>
    <t xml:space="preserve">Kultura</t>
  </si>
  <si>
    <t xml:space="preserve">„Budeme podporovat činnost Západočeského symfonického orchestru.“</t>
  </si>
  <si>
    <t xml:space="preserve">Neinvestiční dotace ZSO: 2023 16,5 mil., 2024 18,8 mil., 2025 15,0 mil. Kč.</t>
  </si>
  <si>
    <t xml:space="preserve">Bezpečnost</t>
  </si>
  <si>
    <t xml:space="preserve">„Kompletně obnovíme kamerový dohledový systém ve městě.“</t>
  </si>
  <si>
    <t xml:space="preserve">„Instalujeme úsekové měření rychlosti radarem na vybraných komunikacích.“</t>
  </si>
  <si>
    <t xml:space="preserve">Komunikace</t>
  </si>
  <si>
    <t xml:space="preserve">„Veřejné projekty budeme prezentovat a projednávat otevřeně a variantně.“</t>
  </si>
  <si>
    <t xml:space="preserve">Projektový portál muml.pincity.cz nebyl aktualizován od 19. 9. 2025. Přehled „Dokončené investice“ na webu města obsahuje pouze rok 2019. Programové prohlášení samo bylo zveřejněno až kolem 17. 2. 2023, tj. pět měsíců po volbách, přes slib starosty z prosince 2022.</t>
  </si>
  <si>
    <t xml:space="preserve">Investice</t>
  </si>
  <si>
    <t xml:space="preserve">„Připravíme investiční plány na delší období, minimálně na 10 let.“ / „U projektů … budou vyčísleny náklady s výhledem na 10 let.“</t>
  </si>
  <si>
    <t xml:space="preserve">Pozn.: „Nedohledáno“ znamená, že se nepodařilo najít veřejný doklad o plnění – není to důkaz, že se nic nestalo. U předvolebního použití je nutné takto tvrzení i formulovat.</t>
  </si>
  <si>
    <t xml:space="preserve">Kapitálové (investiční) výdaje města 2022–2026</t>
  </si>
  <si>
    <t xml:space="preserve">Zdroj: závěrečné účty města Mariánské Lázně, tabulka č. 8 „Čerpání kapitálových výdajů dle investičních akcí“, muml.cz. Údaje v tis. Kč.</t>
  </si>
  <si>
    <t xml:space="preserve">Rok</t>
  </si>
  <si>
    <t xml:space="preserve">Schválený rozpočet</t>
  </si>
  <si>
    <t xml:space="preserve">Upravený rozpočet</t>
  </si>
  <si>
    <t xml:space="preserve">Skutečnost</t>
  </si>
  <si>
    <t xml:space="preserve">Plnění vs. upravený</t>
  </si>
  <si>
    <t xml:space="preserve">Plnění vs. schválený</t>
  </si>
  <si>
    <t xml:space="preserve">Nevyčerpáno</t>
  </si>
  <si>
    <t xml:space="preserve">2022</t>
  </si>
  <si>
    <t xml:space="preserve">2023</t>
  </si>
  <si>
    <t xml:space="preserve">2024</t>
  </si>
  <si>
    <t xml:space="preserve">2026 (k 30. 6.)</t>
  </si>
  <si>
    <t xml:space="preserve">Celkem 2023–2025</t>
  </si>
  <si>
    <t xml:space="preserve">Investiční akce s nulovým nebo minimálním čerpáním</t>
  </si>
  <si>
    <t xml:space="preserve">Investiční akce</t>
  </si>
  <si>
    <t xml:space="preserve">Čerpání</t>
  </si>
  <si>
    <t xml:space="preserve">Nafukovací tenisová hala</t>
  </si>
  <si>
    <t xml:space="preserve">Městské muzeum – rekonstrukce objektu</t>
  </si>
  <si>
    <t xml:space="preserve">Rekonstrukce bytového domu Hlavní 314</t>
  </si>
  <si>
    <t xml:space="preserve">ZŠ Jih – izolace proti vlhkosti</t>
  </si>
  <si>
    <t xml:space="preserve">Nové městské sportovní haly</t>
  </si>
  <si>
    <t xml:space="preserve">Cyklostezka Skláře</t>
  </si>
  <si>
    <t xml:space="preserve">Studie sídelní zeleně pro ML</t>
  </si>
  <si>
    <t xml:space="preserve">Přírodní balneopark Mariánské Lázně</t>
  </si>
  <si>
    <t xml:space="preserve">Územní plán města ML</t>
  </si>
  <si>
    <t xml:space="preserve">Obecní dům</t>
  </si>
  <si>
    <t xml:space="preserve">Rekonstrukce VO a datová infrastruktura II. etapa</t>
  </si>
  <si>
    <t xml:space="preserve">Cyklostezka Mariánské Lázně – Hamrníky</t>
  </si>
  <si>
    <t xml:space="preserve">Nemocnice Mariánské Lázně – parkoviště</t>
  </si>
  <si>
    <t xml:space="preserve">Výstavba nové družiny ZŠ Jih</t>
  </si>
  <si>
    <t xml:space="preserve">Komunitní energetika II. etapa – FVE Domov pro seniory</t>
  </si>
  <si>
    <t xml:space="preserve">Nová správní budova</t>
  </si>
  <si>
    <t xml:space="preserve">Řešení bezbariérovosti a modernizace učeben ZŠ Jih</t>
  </si>
  <si>
    <t xml:space="preserve">Rekonstrukce Domova pro seniory a DPS ML</t>
  </si>
  <si>
    <t xml:space="preserve">Vybudování vodovodu Skláře</t>
  </si>
  <si>
    <t xml:space="preserve">Vybudování kanalizace Skláře</t>
  </si>
  <si>
    <t xml:space="preserve">Areál Chebská 252 – příprava lokality pro výstavbu</t>
  </si>
  <si>
    <t xml:space="preserve">Zahrádkářská kolonie Rybízovna 2</t>
  </si>
  <si>
    <t xml:space="preserve">Souhrn 2023–2025: schváleno 583,6 mil. Kč, upraveno 772,6 mil. Kč, proinvestováno 419,7 mil. Kč – tedy 54,3 % upraveného rozpočtu.</t>
  </si>
  <si>
    <t xml:space="preserve">Schválený rozpočet 2026 počítá se saldem −210,9 mil. Kč krytým financováním. Město navíc plánuje úvěr 300 mil. Kč na strategické investice.</t>
  </si>
  <si>
    <t xml:space="preserve">Co na projektovém portálu není</t>
  </si>
  <si>
    <t xml:space="preserve">Témata, která rozhodují o hodnocení volebního období, ale mezi 38 projekty se neobjevují.</t>
  </si>
  <si>
    <t xml:space="preserve">Co bylo slíbeno</t>
  </si>
  <si>
    <t xml:space="preserve">Co se stalo</t>
  </si>
  <si>
    <t xml:space="preserve">Zdroje</t>
  </si>
  <si>
    <t xml:space="preserve">Nemocnice a zdravotní péče</t>
  </si>
  <si>
    <t xml:space="preserve">Programové prohlášení věnuje zdravotnictví celé dvě věty: finanční podpora lékařů a podpora zdravotnických zařízení. Žádný závazek k rozsahu péče ani k akutním lůžkům.</t>
  </si>
  <si>
    <t xml:space="preserve">Nemocnice ML je soukromá s.r.o., 100 lůžek následné a dlouhodobé péče, 6 ambulancí. Dotační program pro zubaře schválen 7/2024 (až 1 mil. od města + 1 mil. od kraje); 2025 vyplacena investiční dotace SB DENT 1 mil. Kč. Parkoviště u nemocnice dokončeno 2025 (čerpáno 94,1 %). Slíbená analýza zdravotnictví jako zveřejněný dokument nedohledána.</t>
  </si>
  <si>
    <t xml:space="preserve">Slib byl minimalistický a v této minimální podobě byl splněn. Téma na projektovém portálu zcela chybí.</t>
  </si>
  <si>
    <t xml:space="preserve">muml.cz/mesto/zdravotnictvi/nemocnice/; muml.cz – novinky 17. 7. 2024; závěrečné účty města</t>
  </si>
  <si>
    <t xml:space="preserve">Bytová výstavba – Třešňovka</t>
  </si>
  <si>
    <t xml:space="preserve">„Připravíme pozemky k výstavbě bytových a rodinných domů“ + nájemní bydlení s podporou soukromých investorů a státu.</t>
  </si>
  <si>
    <t xml:space="preserve">Pozemek koupen 10/2024 za 32,15 mil. Kč. 6/2025 založeno DEVELOP CENTRUM ML s.r.o. 19. 6. 2026 vyhlášen tendr na 4 pětipodlažní domy, 46 bytů, cca 190 mil. Kč bez DPH (medializováno 215 mil.), model design &amp; build. 17. 7. 2026 si deset opozičních zastupitelů vyžádalo mimořádné zastupitelstvo se žádostí o zrušení zakázky kvůli chybějícímu krytí; 20. 7. 2026 zastupitelstvo neschválilo ani program jednání (9 pro, 4 proti, 5 se zdrželo). Město plánuje úvěr 300 mil. Kč.</t>
  </si>
  <si>
    <t xml:space="preserve">Největší investiční závazek období vzniká čtyři měsíce před volbami a bez schváleného finančního krytí. Výsledek tendru po 28. 7. 2026 nedohledán.</t>
  </si>
  <si>
    <t xml:space="preserve">chebsky.denik.cz 19. 6., 17. 7. a 20. 7. 2026; hlidacstatu.cz – kupní smlouva Třešňovka</t>
  </si>
  <si>
    <t xml:space="preserve">Parkovací politika</t>
  </si>
  <si>
    <t xml:space="preserve">Záchytná parkoviště, parkovací dům, parkoviště na sídlištích, restrukturalizace Parking Centrum, jednotná pravidla.</t>
  </si>
  <si>
    <t xml:space="preserve">Modernizace parkovacího systému 2025 (automaty přijímají eura). 4. 3. 2026 první změna tarifů od roku 2018: zóny ze 6 na 3, v exponovaných lokalitách 50 Kč/hod, tři hodiny zdarma v Tyršově. PARKING CENTRUM transformováno do DEVELOP CENTRUM. Rozšíření parkovacích stání Tyršova: 2023 čerpáno 7,7 %, 2024 0 Kč. Parkování Luna–Ural 2025: 0 Kč.</t>
  </si>
  <si>
    <t xml:space="preserve">Splněna administrativní a tarifní část. Fyzická kapacita – záchytná parkoviště, parkovací dům, sídlištní parkoviště – nedoložena vůbec.</t>
  </si>
  <si>
    <t xml:space="preserve">chebsky.denik.cz 3/2026; muml.cz – novinky; závěrečné účty</t>
  </si>
  <si>
    <t xml:space="preserve">Lázeňská infrastruktura a kolonáda</t>
  </si>
  <si>
    <t xml:space="preserve">„Podpoříme ve spolupráci s vlastníkem projekt rekonstrukce kolonády“; opravy cest v parcích; rekonstrukce Zpívající fontány.</t>
  </si>
  <si>
    <t xml:space="preserve">9/2025 město bezúplatně získalo Ferdinandovu kolonádu, pavilon Rudolfova pramene a pavilon Lesního pramene od Léčebných lázní ML. Zpívající fontána znovuotevřena jaro 2025 (45,04 mil. Kč po sedmi dodatcích). Rekonstrukce hlavní kolonády nezahájena.</t>
  </si>
  <si>
    <t xml:space="preserve">Nejsilnější doložený úspěch volebního období. Majetkový převod otevírá přístup k dotačním titulům.</t>
  </si>
  <si>
    <t xml:space="preserve">irozhlas.cz 29. 9. 2025; irozhlas.cz 4. 5. 2025; novinky.cz</t>
  </si>
  <si>
    <t xml:space="preserve">EPC / Nová ELENA – závazek přes 650 mil. Kč</t>
  </si>
  <si>
    <t xml:space="preserve">Programové prohlášení: šetrné a odpovědné nakládání s financemi, snižování energetické náročnosti.</t>
  </si>
  <si>
    <t xml:space="preserve">12/2025 zahájen projekt energetických úspor metodou EPC v programu Nová ELENA (Národní rozvojová banka), poradenské smlouvy 3/2025 + dva dodatky. Náklady přípravy 3,9 mil. Kč (město hradí 10 %). Média uvádějí investici „přes 650 milionů korun“ s návratností 10–12 let; zahrnuty Obecní dům, zimní stadion a veřejné osvětlení.</t>
  </si>
  <si>
    <t xml:space="preserve">Závazek řádově největší v období – a na projektovém portálu není evidován vůbec. Částka 650 mil. je zatím jen medializovaný údaj, nikoli doklad z dokumentu města.</t>
  </si>
  <si>
    <t xml:space="preserve">zivechebsko.cz 5. 12. 2025; chebsky.denik.cz; hlidacstatu.cz/Detail/32600424</t>
  </si>
  <si>
    <t xml:space="preserve">Rozkol ve vedení města</t>
  </si>
  <si>
    <t xml:space="preserve">Koalice ANO + Změna pro ML + ODS Plus + Město sobě (14 z 21 mandátů), starosta Martin Hurajčík (ANO) od 20. 10. 2022.</t>
  </si>
  <si>
    <t xml:space="preserve">23. 6. 2026 rezignoval 1. místostarosta Samuel Zabolotný (ANO) s odůvodněním, že „s některými kroky vedení města dlouhodobě nesouhlasí“. Post 1. místostarosty je k 27. 8. 2026 neobsazený, rada má 6 členů. V červenci 2026 Zabolotný vystupuje za „Naše Česko“ a vede desítku opozičních zastupitelů; opoziční blok podle médií zahrnuje i část ODS, která byla koaliční.</t>
  </si>
  <si>
    <t xml:space="preserve">Koalice končí volební období bez úplného vedení a bez spolehlivé většiny. Formální doklad o rekonstrukci koalice nedohledán.</t>
  </si>
  <si>
    <t xml:space="preserve">zpravykarlovarsko.cz 24. 6. 2026; chebsky.denik.cz 17. 7. 2026; muml.cz – členové rady</t>
  </si>
  <si>
    <t xml:space="preserve">Společenský dům Casino</t>
  </si>
  <si>
    <t xml:space="preserve">V programovém prohlášení 2022–2026 není zmíněn ani jednou.</t>
  </si>
  <si>
    <t xml:space="preserve">Objekt je v soukromém vlastnictví (Léčebné lázně ML / Ensana). Nedohledána žádná kauza, jednání města o převzetí, rekonstrukci či prodeji v letech 2022–2026.</t>
  </si>
  <si>
    <t xml:space="preserve">Bez zjištění – nelze hodnotit ani pozitivně, ani negativně.</t>
  </si>
  <si>
    <t xml:space="preserve">unesco-czech.cz; greatspas.eu</t>
  </si>
  <si>
    <t xml:space="preserve">Balbínův pramen</t>
  </si>
  <si>
    <t xml:space="preserve">V programovém prohlášení se nevyskytuje.</t>
  </si>
  <si>
    <t xml:space="preserve">V tabulkách kapitálových výdajů 2022–2025 není žádná položka. Žádný článek místních médií z období 2022–2026 o jeho stavu nedohledán.</t>
  </si>
  <si>
    <t xml:space="preserve">Bez zjištění.</t>
  </si>
  <si>
    <t xml:space="preserve">muml.cz – závěrečné účty</t>
  </si>
  <si>
    <t xml:space="preserve">Transparentnost vykazování</t>
  </si>
  <si>
    <t xml:space="preserve">Projektový portál neaktualizován od 19. 9. 2025. Stránka „Dokončené investice“ na webu města obsahuje jen rok 2019. Koaliční smlouva 2022 nezveřejněna. Volební programy koaličních subjektů 2022 se nepodařilo dohledat v žádné veřejné podobě. Programové prohlášení zveřejněno až kolem 17. 2. 2023.</t>
  </si>
  <si>
    <t xml:space="preserve">Portál, který má být důkazem otevřenosti, je sám hlavním zdrojem nepřesností tohoto auditu.</t>
  </si>
  <si>
    <t xml:space="preserve">web.archive.org – snímky muml.cz z 17. 1. a 10. 3. 2023; muml.cz</t>
  </si>
  <si>
    <t xml:space="preserve">Metodika, míra jistoty a zdroje</t>
  </si>
  <si>
    <t xml:space="preserve">Předmět a datum</t>
  </si>
  <si>
    <t xml:space="preserve">Předmětem je všech 38 projektů zveřejněných na portálu muml.pincity.cz/projekty (portál provozuje město, technicky AQE advisors, a.s.). Stav ověřen k 27. 8. 2026. Volební období 2022–2026, komunální volby 9.–10. 10. 2026.</t>
  </si>
  <si>
    <t xml:space="preserve">Jak se ověřovalo</t>
  </si>
  <si>
    <t xml:space="preserve">U každého projektu byla nejprve doslovně vytěžena stránka portálu (deklarovaný stav, termín, rozpočet, dotace, popis a sliby). Poté byl skutečný stav ověřován proti nezávislým zdrojům: registr smluv, věstník veřejných zakázek a registry dotací přes Hlídač státu (IČO města 00254061, ověřeno), profil zadavatele zakazky.muml.cz, oficiální web města muml.cz včetně závěrečných účtů a dotačních stránek, primární dokumenty SFŽP, insolvenční rejstřík a místní i celostátní média.</t>
  </si>
  <si>
    <t xml:space="preserve">1 = splněno; 2 = splněno s výhradami (realizováno, ale údaje na portálu nesedí); 3 = skluz nebo neúplné plnění; 4 = jen na papíře nebo zavádějící deklarace; 5 = nesplněno (bez smlouvy či zakázky, nebo slíbená dotace neexistuje). Známka hodnotí soulad deklarace se skutečností a míru reálného plnění, ne politickou váhu projektu.</t>
  </si>
  <si>
    <t xml:space="preserve">Míra jistoty – co znamená</t>
  </si>
  <si>
    <t xml:space="preserve">„Doloženo“ = existuje konkrétní smlouva, zakázka, dotační záznam nebo článek s datem a číslem. „Pravděpodobné“ = negativní nález ve více nezávislých registrech, ale nelze zcela vyloučit záznam nezveřejněný nebo mimo dosah. „Neověřeno“ = nepodařilo se dohledat ani doklad, ani jeho absenci. Prázdná buňka ve sloupci nákladů či dotací znamená nedohledáno, nikoli nulu.</t>
  </si>
  <si>
    <t xml:space="preserve">Kde je tvrzení slabší – pozor při publikaci</t>
  </si>
  <si>
    <t xml:space="preserve">1) Nedoložená dotace neznamená automaticky, že nebyla přiznána – rozhodnutí vydaná v posledních měsících nemusejí být publikována. Formulujte jako „v žádném veřejném registru není evidována“, ne jako „město dotaci nedostalo“. 2) U cyklostezky ML–Drmoul (24) nebyla data SFDI dostupná – dotaci nelze ani potvrdit, ani vyvrátit. 3) Funkčnost Portálu občana (19) nebyla ověřena – automatizovaný přístup blokuje ochranná brána; ověřte ručně z běžného prohlížeče. 4) Neexistence energetického společenství u ERÚ je silná indicie, ne úplný důkaz – registr se nepodařilo projít celý. 5) „Nedohledáno“ u slibů z programového prohlášení není důkaz nesplnění.</t>
  </si>
  <si>
    <t xml:space="preserve">Co je naopak neprůstřelné</t>
  </si>
  <si>
    <t xml:space="preserve">Krach zhotovitele Mírového náměstí a chybějící dotace (výrok starosty pro ČTK, prosinec 2025). Trojí zrušení soutěže na muzeum (tři záznamy ve věstníku). Odkládací podmínka NSA u obou hřišť Viktoria (doslovný text smluv o dílo na smlouvy.gov.cz). Konkurs dodavatele JČ Leščinský (INS 1629/2025). Nulová dotace na foyer muzea (krajský záznam s amount_Approved = 0). Duplicitní evidence komunitní energetiky (hlavička „Je součástí skupiny projektů“ přímo na portálu). Čerpání kapitálových výdajů (závěrečné účty města).</t>
  </si>
  <si>
    <t xml:space="preserve">Hlavní zdroje</t>
  </si>
  <si>
    <t xml:space="preserve">muml.pincity.cz/projekty (38 stránek projektů) · hlidacstatu.cz (registr smluv, veřejné zakázky, dotace, insolvence) · smlouvy.gov.cz · zakazky.muml.cz · muml.cz (závěrečné účty, schválené rozpočty, dotace, novinky, programové prohlášení) · sfzp.gov.cz (seznamy projektů Modernizačního fondu) · eru.gov.cz (registr energetických společenství) · ares.gov.cz · chebsky.denik.cz · irozhlas.cz · ceskenoviny.cz (ČTK) · zpravykarlovarsko.cz · ekolist.cz · karlovarky.cz · drmoul.cz · web.archive.org</t>
  </si>
  <si>
    <t xml:space="preserve">Co audit nepokrývá</t>
  </si>
  <si>
    <t xml:space="preserve">Fyzickou kontrolu v terénu, kvalitu provedených prací, zápisy a usnesení rady a zastupitelstva (nebyly systematicky procházeny), plnění mimo registr smluv (položky pod limitem zveřejnění), a projekty města, které na portálu nejsou evidovány – těch je podle závěrečných účtů podstatně víc než 38.</t>
  </si>
</sst>
</file>

<file path=xl/styles.xml><?xml version="1.0" encoding="utf-8"?>
<styleSheet xmlns="http://schemas.openxmlformats.org/spreadsheetml/2006/main">
  <numFmts count="5">
    <numFmt numFmtId="164" formatCode="General"/>
    <numFmt numFmtId="165" formatCode="#,##0&quot; Kč&quot;;\-#,##0&quot; Kč&quot;;\–"/>
    <numFmt numFmtId="166" formatCode="General"/>
    <numFmt numFmtId="167" formatCode="0.0%"/>
    <numFmt numFmtId="168" formatCode="#,##0.0;\-#,##0.0;\–"/>
  </numFmts>
  <fonts count="14">
    <font>
      <sz val="11"/>
      <color theme="1"/>
      <name val="Calibri"/>
      <family val="2"/>
      <charset val="1"/>
    </font>
    <font>
      <sz val="10"/>
      <name val="Arial"/>
      <family val="0"/>
    </font>
    <font>
      <sz val="10"/>
      <name val="Arial"/>
      <family val="0"/>
    </font>
    <font>
      <sz val="10"/>
      <name val="Arial"/>
      <family val="0"/>
    </font>
    <font>
      <b val="true"/>
      <sz val="14"/>
      <color rgb="FF1F3864"/>
      <name val="Arial"/>
      <family val="0"/>
      <charset val="1"/>
    </font>
    <font>
      <i val="true"/>
      <sz val="9"/>
      <color rgb="FF595959"/>
      <name val="Arial"/>
      <family val="0"/>
      <charset val="1"/>
    </font>
    <font>
      <b val="true"/>
      <sz val="10"/>
      <color rgb="FFFFFFFF"/>
      <name val="Arial"/>
      <family val="0"/>
      <charset val="1"/>
    </font>
    <font>
      <sz val="10"/>
      <name val="Arial"/>
      <family val="0"/>
      <charset val="1"/>
    </font>
    <font>
      <b val="true"/>
      <sz val="10"/>
      <name val="Arial"/>
      <family val="0"/>
      <charset val="1"/>
    </font>
    <font>
      <b val="true"/>
      <sz val="11"/>
      <color rgb="FF806000"/>
      <name val="Arial"/>
      <family val="0"/>
      <charset val="1"/>
    </font>
    <font>
      <b val="true"/>
      <sz val="11"/>
      <color rgb="FF006100"/>
      <name val="Arial"/>
      <family val="0"/>
      <charset val="1"/>
    </font>
    <font>
      <b val="true"/>
      <sz val="11"/>
      <color rgb="FF375623"/>
      <name val="Arial"/>
      <family val="0"/>
      <charset val="1"/>
    </font>
    <font>
      <b val="true"/>
      <sz val="11"/>
      <color rgb="FF9C3A00"/>
      <name val="Arial"/>
      <family val="0"/>
      <charset val="1"/>
    </font>
    <font>
      <b val="true"/>
      <sz val="11"/>
      <color rgb="FF9C0006"/>
      <name val="Arial"/>
      <family val="0"/>
      <charset val="1"/>
    </font>
  </fonts>
  <fills count="9">
    <fill>
      <patternFill patternType="none"/>
    </fill>
    <fill>
      <patternFill patternType="gray125"/>
    </fill>
    <fill>
      <patternFill patternType="solid">
        <fgColor rgb="FF1F3864"/>
        <bgColor rgb="FF333399"/>
      </patternFill>
    </fill>
    <fill>
      <patternFill patternType="solid">
        <fgColor rgb="FFFFF2CC"/>
        <bgColor rgb="FFFCE4D6"/>
      </patternFill>
    </fill>
    <fill>
      <patternFill patternType="solid">
        <fgColor rgb="FFC6EFCE"/>
        <bgColor rgb="FFE2EFDA"/>
      </patternFill>
    </fill>
    <fill>
      <patternFill patternType="solid">
        <fgColor rgb="FFE2EFDA"/>
        <bgColor rgb="FFD9E2F3"/>
      </patternFill>
    </fill>
    <fill>
      <patternFill patternType="solid">
        <fgColor rgb="FFFCE4D6"/>
        <bgColor rgb="FFFFF2CC"/>
      </patternFill>
    </fill>
    <fill>
      <patternFill patternType="solid">
        <fgColor rgb="FFF8CBAD"/>
        <bgColor rgb="FFFCE4D6"/>
      </patternFill>
    </fill>
    <fill>
      <patternFill patternType="solid">
        <fgColor rgb="FFD9E2F3"/>
        <bgColor rgb="FFE2EFDA"/>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center" vertical="top" textRotation="0" wrapText="fals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5" fontId="7" fillId="0" borderId="1" xfId="0" applyFont="true" applyBorder="true" applyAlignment="true" applyProtection="false">
      <alignment horizontal="general" vertical="top" textRotation="0" wrapText="false" indent="0" shrinkToFit="false"/>
      <protection locked="true" hidden="false"/>
    </xf>
    <xf numFmtId="164" fontId="9" fillId="3" borderId="1" xfId="0" applyFont="true" applyBorder="true" applyAlignment="true" applyProtection="false">
      <alignment horizontal="center" vertical="center" textRotation="0" wrapText="false" indent="0" shrinkToFit="false"/>
      <protection locked="true" hidden="false"/>
    </xf>
    <xf numFmtId="164" fontId="10" fillId="4" borderId="1" xfId="0" applyFont="true" applyBorder="true" applyAlignment="true" applyProtection="false">
      <alignment horizontal="center" vertical="center" textRotation="0" wrapText="false" indent="0" shrinkToFit="false"/>
      <protection locked="true" hidden="false"/>
    </xf>
    <xf numFmtId="164" fontId="11" fillId="5" borderId="1" xfId="0" applyFont="true" applyBorder="true" applyAlignment="true" applyProtection="false">
      <alignment horizontal="center" vertical="center" textRotation="0" wrapText="false" indent="0" shrinkToFit="false"/>
      <protection locked="true" hidden="false"/>
    </xf>
    <xf numFmtId="164" fontId="12" fillId="6" borderId="1" xfId="0" applyFont="true" applyBorder="true" applyAlignment="true" applyProtection="false">
      <alignment horizontal="center" vertical="center" textRotation="0" wrapText="false" indent="0" shrinkToFit="false"/>
      <protection locked="true" hidden="false"/>
    </xf>
    <xf numFmtId="164" fontId="13" fillId="7" borderId="1"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5" fontId="8" fillId="8" borderId="1" xfId="0" applyFont="true" applyBorder="true" applyAlignment="true" applyProtection="false">
      <alignment horizontal="general" vertical="bottom" textRotation="0" wrapText="false" indent="0" shrinkToFit="false"/>
      <protection locked="true" hidden="false"/>
    </xf>
    <xf numFmtId="164" fontId="10" fillId="4" borderId="1" xfId="0" applyFont="true" applyBorder="true" applyAlignment="true" applyProtection="false">
      <alignment horizontal="center" vertical="top" textRotation="0" wrapText="false" indent="0" shrinkToFit="false"/>
      <protection locked="true" hidden="false"/>
    </xf>
    <xf numFmtId="164" fontId="7" fillId="0" borderId="0" xfId="0" applyFont="true" applyBorder="false" applyAlignment="true" applyProtection="false">
      <alignment horizontal="general" vertical="top" textRotation="0" wrapText="false" indent="0" shrinkToFit="false"/>
      <protection locked="true" hidden="false"/>
    </xf>
    <xf numFmtId="164" fontId="11" fillId="5" borderId="1" xfId="0" applyFont="true" applyBorder="true" applyAlignment="true" applyProtection="false">
      <alignment horizontal="center" vertical="top" textRotation="0" wrapText="false" indent="0" shrinkToFit="false"/>
      <protection locked="true" hidden="false"/>
    </xf>
    <xf numFmtId="164" fontId="9" fillId="3" borderId="1" xfId="0" applyFont="true" applyBorder="true" applyAlignment="true" applyProtection="false">
      <alignment horizontal="center" vertical="top" textRotation="0" wrapText="false" indent="0" shrinkToFit="false"/>
      <protection locked="true" hidden="false"/>
    </xf>
    <xf numFmtId="164" fontId="12" fillId="6" borderId="1" xfId="0" applyFont="true" applyBorder="true" applyAlignment="true" applyProtection="false">
      <alignment horizontal="center" vertical="top" textRotation="0" wrapText="false" indent="0" shrinkToFit="false"/>
      <protection locked="true" hidden="false"/>
    </xf>
    <xf numFmtId="164" fontId="13" fillId="7" borderId="1" xfId="0" applyFont="true" applyBorder="true" applyAlignment="true" applyProtection="false">
      <alignment horizontal="center" vertical="top"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6" fontId="8" fillId="0" borderId="1" xfId="0" applyFont="true" applyBorder="true" applyAlignment="true" applyProtection="false">
      <alignment horizontal="center" vertical="top" textRotation="0" wrapText="false" indent="0" shrinkToFit="false"/>
      <protection locked="true" hidden="false"/>
    </xf>
    <xf numFmtId="167" fontId="7" fillId="0" borderId="1" xfId="0" applyFont="true" applyBorder="true" applyAlignment="true" applyProtection="false">
      <alignment horizontal="center" vertical="top" textRotation="0" wrapText="false" indent="0" shrinkToFit="false"/>
      <protection locked="true" hidden="false"/>
    </xf>
    <xf numFmtId="167" fontId="8" fillId="0" borderId="1" xfId="0" applyFont="true" applyBorder="true" applyAlignment="true" applyProtection="false">
      <alignment horizontal="center" vertical="top" textRotation="0" wrapText="false" indent="0" shrinkToFit="false"/>
      <protection locked="true" hidden="false"/>
    </xf>
    <xf numFmtId="164" fontId="7" fillId="0" borderId="1" xfId="0" applyFont="true" applyBorder="true" applyAlignment="true" applyProtection="false">
      <alignment horizontal="general" vertical="top" textRotation="0" wrapText="false" indent="0" shrinkToFit="false"/>
      <protection locked="true" hidden="false"/>
    </xf>
    <xf numFmtId="167" fontId="0" fillId="0" borderId="1" xfId="0" applyFont="false" applyBorder="true" applyAlignment="true" applyProtection="false">
      <alignment horizontal="center" vertical="top" textRotation="0" wrapText="false" indent="0" shrinkToFit="false"/>
      <protection locked="true" hidden="false"/>
    </xf>
    <xf numFmtId="164" fontId="7" fillId="0" borderId="1" xfId="0" applyFont="true" applyBorder="true" applyAlignment="true" applyProtection="false">
      <alignment horizontal="general" vertical="bottom" textRotation="0" wrapText="false" indent="0" shrinkToFit="false"/>
      <protection locked="true" hidden="false"/>
    </xf>
    <xf numFmtId="165" fontId="8" fillId="0" borderId="1" xfId="0" applyFont="true" applyBorder="true" applyAlignment="tru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8" fontId="7" fillId="0" borderId="1" xfId="0" applyFont="true" applyBorder="true" applyAlignment="true" applyProtection="false">
      <alignment horizontal="right" vertical="bottom" textRotation="0" wrapText="false" indent="0" shrinkToFit="false"/>
      <protection locked="true" hidden="false"/>
    </xf>
    <xf numFmtId="167" fontId="0" fillId="0" borderId="1" xfId="0" applyFont="false" applyBorder="true" applyAlignment="true" applyProtection="false">
      <alignment horizontal="right" vertical="bottom" textRotation="0" wrapText="false" indent="0" shrinkToFit="false"/>
      <protection locked="true" hidden="false"/>
    </xf>
    <xf numFmtId="168" fontId="0" fillId="0" borderId="1" xfId="0" applyFont="false" applyBorder="true" applyAlignment="true" applyProtection="false">
      <alignment horizontal="right" vertical="bottom" textRotation="0" wrapText="false" indent="0" shrinkToFit="false"/>
      <protection locked="true" hidden="false"/>
    </xf>
    <xf numFmtId="164" fontId="8" fillId="8" borderId="1" xfId="0" applyFont="true" applyBorder="true" applyAlignment="true" applyProtection="false">
      <alignment horizontal="general" vertical="bottom" textRotation="0" wrapText="false" indent="0" shrinkToFit="false"/>
      <protection locked="true" hidden="false"/>
    </xf>
    <xf numFmtId="168" fontId="8" fillId="8" borderId="1" xfId="0" applyFont="true" applyBorder="true" applyAlignment="true" applyProtection="false">
      <alignment horizontal="general" vertical="bottom" textRotation="0" wrapText="false" indent="0" shrinkToFit="false"/>
      <protection locked="true" hidden="false"/>
    </xf>
    <xf numFmtId="167" fontId="8" fillId="8" borderId="1" xfId="0" applyFont="true" applyBorder="tru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8"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3">
    <dxf>
      <fill>
        <patternFill patternType="solid">
          <fgColor rgb="FF1F3864"/>
          <bgColor rgb="FF000000"/>
        </patternFill>
      </fill>
    </dxf>
    <dxf>
      <fill>
        <patternFill patternType="solid">
          <bgColor rgb="FF000000"/>
        </patternFill>
      </fill>
    </dxf>
    <dxf>
      <fill>
        <patternFill patternType="solid">
          <fgColor rgb="FFFFFFFF"/>
          <bgColor rgb="FF000000"/>
        </patternFill>
      </fill>
    </dxf>
    <dxf>
      <fill>
        <patternFill patternType="solid">
          <fgColor rgb="FFC6EFCE"/>
          <bgColor rgb="FF000000"/>
        </patternFill>
      </fill>
    </dxf>
    <dxf>
      <fill>
        <patternFill patternType="solid">
          <fgColor rgb="FFE2EFDA"/>
          <bgColor rgb="FF000000"/>
        </patternFill>
      </fill>
    </dxf>
    <dxf>
      <fill>
        <patternFill patternType="solid">
          <fgColor rgb="FFF8CBAD"/>
          <bgColor rgb="FF000000"/>
        </patternFill>
      </fill>
    </dxf>
    <dxf>
      <fill>
        <patternFill patternType="solid">
          <fgColor rgb="FFFCE4D6"/>
          <bgColor rgb="FF000000"/>
        </patternFill>
      </fill>
    </dxf>
    <dxf>
      <fill>
        <patternFill patternType="solid">
          <fgColor rgb="FFFFF2CC"/>
          <bgColor rgb="FF000000"/>
        </patternFill>
      </fill>
    </dxf>
    <dxf>
      <fill>
        <patternFill patternType="solid">
          <fgColor rgb="FF006100"/>
          <bgColor rgb="FF000000"/>
        </patternFill>
      </fill>
    </dxf>
    <dxf>
      <fill>
        <patternFill patternType="solid">
          <fgColor rgb="FF375623"/>
          <bgColor rgb="FF000000"/>
        </patternFill>
      </fill>
    </dxf>
    <dxf>
      <fill>
        <patternFill patternType="solid">
          <fgColor rgb="FF806000"/>
          <bgColor rgb="FF000000"/>
        </patternFill>
      </fill>
    </dxf>
    <dxf>
      <fill>
        <patternFill patternType="solid">
          <fgColor rgb="FF9C0006"/>
          <bgColor rgb="FF000000"/>
        </patternFill>
      </fill>
    </dxf>
    <dxf>
      <fill>
        <patternFill patternType="solid">
          <fgColor rgb="FF9C3A00"/>
          <bgColor rgb="FF000000"/>
        </patternFill>
      </fill>
    </dxf>
  </dxfs>
  <colors>
    <indexedColors>
      <rgbColor rgb="FF000000"/>
      <rgbColor rgb="FFFFFFFF"/>
      <rgbColor rgb="FFFF0000"/>
      <rgbColor rgb="FF00FF00"/>
      <rgbColor rgb="FF0000FF"/>
      <rgbColor rgb="FFFFFF00"/>
      <rgbColor rgb="FFFF00FF"/>
      <rgbColor rgb="FF00FFFF"/>
      <rgbColor rgb="FF9C0006"/>
      <rgbColor rgb="FF006100"/>
      <rgbColor rgb="FF000080"/>
      <rgbColor rgb="FF806000"/>
      <rgbColor rgb="FF800080"/>
      <rgbColor rgb="FF008080"/>
      <rgbColor rgb="FFBFBFBF"/>
      <rgbColor rgb="FF808080"/>
      <rgbColor rgb="FF9999FF"/>
      <rgbColor rgb="FF993366"/>
      <rgbColor rgb="FFFFF2CC"/>
      <rgbColor rgb="FFE2EFDA"/>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6EFCE"/>
      <rgbColor rgb="FFFCE4D6"/>
      <rgbColor rgb="FF99CCFF"/>
      <rgbColor rgb="FFFF99CC"/>
      <rgbColor rgb="FFCC99FF"/>
      <rgbColor rgb="FFF8CBAD"/>
      <rgbColor rgb="FF3366FF"/>
      <rgbColor rgb="FF33CCCC"/>
      <rgbColor rgb="FF99CC00"/>
      <rgbColor rgb="FFFFCC00"/>
      <rgbColor rgb="FFFF9900"/>
      <rgbColor rgb="FFFF6600"/>
      <rgbColor rgb="FF595959"/>
      <rgbColor rgb="FF969696"/>
      <rgbColor rgb="FF1F3864"/>
      <rgbColor rgb="FF339966"/>
      <rgbColor rgb="FF003300"/>
      <rgbColor rgb="FF333300"/>
      <rgbColor rgb="FF9C3A00"/>
      <rgbColor rgb="FF993366"/>
      <rgbColor rgb="FF333399"/>
      <rgbColor rgb="FF37562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5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5"/>
    <col collapsed="false" customWidth="true" hidden="false" outlineLevel="0" max="2" min="2" style="1" width="34"/>
    <col collapsed="false" customWidth="true" hidden="false" outlineLevel="0" max="3" min="3" style="1" width="20"/>
    <col collapsed="false" customWidth="true" hidden="false" outlineLevel="0" max="4" min="4" style="1" width="11"/>
    <col collapsed="false" customWidth="true" hidden="false" outlineLevel="0" max="5" min="5" style="1" width="16"/>
    <col collapsed="false" customWidth="true" hidden="false" outlineLevel="0" max="6" min="6" style="1" width="15"/>
    <col collapsed="false" customWidth="true" hidden="false" outlineLevel="0" max="8" min="7" style="1" width="16"/>
    <col collapsed="false" customWidth="true" hidden="false" outlineLevel="0" max="9" min="9" style="1" width="62"/>
    <col collapsed="false" customWidth="true" hidden="false" outlineLevel="0" max="11" min="10" style="1" width="15"/>
    <col collapsed="false" customWidth="true" hidden="false" outlineLevel="0" max="12" min="12" style="1" width="8"/>
    <col collapsed="false" customWidth="true" hidden="false" outlineLevel="0" max="13" min="13" style="1" width="32"/>
    <col collapsed="false" customWidth="true" hidden="false" outlineLevel="0" max="14" min="14" style="1" width="62"/>
    <col collapsed="false" customWidth="true" hidden="false" outlineLevel="0" max="15" min="15" style="1" width="22"/>
    <col collapsed="false" customWidth="true" hidden="false" outlineLevel="0" max="16" min="16" style="1" width="44"/>
  </cols>
  <sheetData>
    <row r="1" customFormat="false" ht="17.25" hidden="false" customHeight="true" outlineLevel="0" collapsed="false">
      <c r="A1" s="2" t="s">
        <v>0</v>
      </c>
    </row>
    <row r="2" customFormat="false" ht="30" hidden="false" customHeight="true" outlineLevel="0" collapsed="false">
      <c r="A2" s="3" t="s">
        <v>1</v>
      </c>
      <c r="B2" s="3"/>
      <c r="C2" s="3"/>
      <c r="D2" s="3"/>
      <c r="E2" s="3"/>
      <c r="F2" s="3"/>
      <c r="G2" s="3"/>
      <c r="H2" s="3"/>
      <c r="I2" s="3"/>
      <c r="J2" s="3"/>
      <c r="K2" s="3"/>
      <c r="L2" s="3"/>
      <c r="M2" s="3"/>
      <c r="N2" s="3"/>
      <c r="O2" s="3"/>
      <c r="P2" s="3"/>
    </row>
    <row r="4" customFormat="false" ht="33.75" hidden="false" customHeight="true" outlineLevel="0" collapsed="false">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row>
    <row r="5" customFormat="false" ht="91.5" hidden="false" customHeight="true" outlineLevel="0" collapsed="false">
      <c r="A5" s="5" t="n">
        <v>1</v>
      </c>
      <c r="B5" s="6" t="s">
        <v>18</v>
      </c>
      <c r="C5" s="7" t="s">
        <v>19</v>
      </c>
      <c r="D5" s="5" t="s">
        <v>20</v>
      </c>
      <c r="E5" s="7" t="s">
        <v>21</v>
      </c>
      <c r="F5" s="7" t="s">
        <v>22</v>
      </c>
      <c r="G5" s="8" t="n">
        <v>230000</v>
      </c>
      <c r="H5" s="8" t="n">
        <v>90000</v>
      </c>
      <c r="I5" s="7" t="s">
        <v>23</v>
      </c>
      <c r="J5" s="8"/>
      <c r="K5" s="8"/>
      <c r="L5" s="9" t="n">
        <v>3</v>
      </c>
      <c r="M5" s="7" t="s">
        <v>24</v>
      </c>
      <c r="N5" s="7" t="s">
        <v>25</v>
      </c>
      <c r="O5" s="7" t="s">
        <v>26</v>
      </c>
      <c r="P5" s="7" t="s">
        <v>27</v>
      </c>
    </row>
    <row r="6" customFormat="false" ht="91.5" hidden="false" customHeight="true" outlineLevel="0" collapsed="false">
      <c r="A6" s="5" t="n">
        <v>2</v>
      </c>
      <c r="B6" s="6" t="s">
        <v>28</v>
      </c>
      <c r="C6" s="7" t="s">
        <v>29</v>
      </c>
      <c r="D6" s="5" t="s">
        <v>30</v>
      </c>
      <c r="E6" s="7" t="s">
        <v>21</v>
      </c>
      <c r="F6" s="7" t="s">
        <v>31</v>
      </c>
      <c r="G6" s="8" t="n">
        <v>73805</v>
      </c>
      <c r="H6" s="8" t="n">
        <v>36902</v>
      </c>
      <c r="I6" s="7" t="s">
        <v>32</v>
      </c>
      <c r="J6" s="8"/>
      <c r="K6" s="8" t="n">
        <v>36902</v>
      </c>
      <c r="L6" s="10" t="n">
        <v>1</v>
      </c>
      <c r="M6" s="7" t="s">
        <v>33</v>
      </c>
      <c r="N6" s="7" t="s">
        <v>34</v>
      </c>
      <c r="O6" s="7" t="s">
        <v>35</v>
      </c>
      <c r="P6" s="7" t="s">
        <v>36</v>
      </c>
    </row>
    <row r="7" customFormat="false" ht="91.5" hidden="false" customHeight="true" outlineLevel="0" collapsed="false">
      <c r="A7" s="5" t="n">
        <v>3</v>
      </c>
      <c r="B7" s="6" t="s">
        <v>37</v>
      </c>
      <c r="C7" s="7" t="s">
        <v>38</v>
      </c>
      <c r="D7" s="5" t="s">
        <v>30</v>
      </c>
      <c r="E7" s="7" t="s">
        <v>21</v>
      </c>
      <c r="F7" s="7" t="s">
        <v>39</v>
      </c>
      <c r="G7" s="8" t="n">
        <v>2745858</v>
      </c>
      <c r="H7" s="8" t="n">
        <v>2400000</v>
      </c>
      <c r="I7" s="7" t="s">
        <v>40</v>
      </c>
      <c r="J7" s="8" t="n">
        <v>2745858</v>
      </c>
      <c r="K7" s="8" t="n">
        <v>2269304</v>
      </c>
      <c r="L7" s="11" t="n">
        <v>2</v>
      </c>
      <c r="M7" s="7" t="s">
        <v>41</v>
      </c>
      <c r="N7" s="7" t="s">
        <v>42</v>
      </c>
      <c r="O7" s="7" t="s">
        <v>35</v>
      </c>
      <c r="P7" s="7" t="s">
        <v>43</v>
      </c>
    </row>
    <row r="8" customFormat="false" ht="91.5" hidden="false" customHeight="true" outlineLevel="0" collapsed="false">
      <c r="A8" s="5" t="n">
        <v>4</v>
      </c>
      <c r="B8" s="6" t="s">
        <v>44</v>
      </c>
      <c r="C8" s="7" t="s">
        <v>45</v>
      </c>
      <c r="D8" s="5" t="s">
        <v>30</v>
      </c>
      <c r="E8" s="7" t="s">
        <v>46</v>
      </c>
      <c r="F8" s="7" t="s">
        <v>47</v>
      </c>
      <c r="G8" s="8" t="n">
        <v>2744424</v>
      </c>
      <c r="H8" s="8" t="n">
        <v>1042047</v>
      </c>
      <c r="I8" s="7" t="s">
        <v>48</v>
      </c>
      <c r="J8" s="8" t="n">
        <v>1507358</v>
      </c>
      <c r="K8" s="8" t="n">
        <v>1042047</v>
      </c>
      <c r="L8" s="12" t="n">
        <v>4</v>
      </c>
      <c r="M8" s="7" t="s">
        <v>49</v>
      </c>
      <c r="N8" s="7" t="s">
        <v>50</v>
      </c>
      <c r="O8" s="7" t="s">
        <v>51</v>
      </c>
      <c r="P8" s="7" t="s">
        <v>52</v>
      </c>
    </row>
    <row r="9" customFormat="false" ht="91.5" hidden="false" customHeight="true" outlineLevel="0" collapsed="false">
      <c r="A9" s="5" t="n">
        <v>5</v>
      </c>
      <c r="B9" s="6" t="s">
        <v>53</v>
      </c>
      <c r="C9" s="7" t="s">
        <v>54</v>
      </c>
      <c r="D9" s="5" t="s">
        <v>30</v>
      </c>
      <c r="E9" s="7" t="s">
        <v>46</v>
      </c>
      <c r="F9" s="7" t="s">
        <v>55</v>
      </c>
      <c r="G9" s="8" t="n">
        <v>32000000</v>
      </c>
      <c r="H9" s="8" t="n">
        <v>14000000</v>
      </c>
      <c r="I9" s="7" t="s">
        <v>56</v>
      </c>
      <c r="J9" s="8" t="n">
        <v>35312782</v>
      </c>
      <c r="K9" s="8"/>
      <c r="L9" s="12" t="n">
        <v>4</v>
      </c>
      <c r="M9" s="7" t="s">
        <v>57</v>
      </c>
      <c r="N9" s="7" t="s">
        <v>58</v>
      </c>
      <c r="O9" s="7" t="s">
        <v>59</v>
      </c>
      <c r="P9" s="7" t="s">
        <v>60</v>
      </c>
    </row>
    <row r="10" customFormat="false" ht="91.5" hidden="false" customHeight="true" outlineLevel="0" collapsed="false">
      <c r="A10" s="5" t="n">
        <v>6</v>
      </c>
      <c r="B10" s="6" t="s">
        <v>61</v>
      </c>
      <c r="C10" s="7" t="s">
        <v>45</v>
      </c>
      <c r="D10" s="5" t="s">
        <v>30</v>
      </c>
      <c r="E10" s="7" t="s">
        <v>62</v>
      </c>
      <c r="F10" s="7" t="s">
        <v>63</v>
      </c>
      <c r="G10" s="8" t="n">
        <v>8109263</v>
      </c>
      <c r="H10" s="8" t="n">
        <v>2840982</v>
      </c>
      <c r="I10" s="7" t="s">
        <v>64</v>
      </c>
      <c r="J10" s="8" t="n">
        <v>653400</v>
      </c>
      <c r="K10" s="8" t="n">
        <v>0</v>
      </c>
      <c r="L10" s="13" t="n">
        <v>5</v>
      </c>
      <c r="M10" s="7" t="s">
        <v>65</v>
      </c>
      <c r="N10" s="7" t="s">
        <v>66</v>
      </c>
      <c r="O10" s="7" t="s">
        <v>67</v>
      </c>
      <c r="P10" s="7" t="s">
        <v>68</v>
      </c>
    </row>
    <row r="11" customFormat="false" ht="91.5" hidden="false" customHeight="true" outlineLevel="0" collapsed="false">
      <c r="A11" s="5" t="n">
        <v>7</v>
      </c>
      <c r="B11" s="6" t="s">
        <v>69</v>
      </c>
      <c r="C11" s="7" t="s">
        <v>70</v>
      </c>
      <c r="D11" s="5" t="s">
        <v>30</v>
      </c>
      <c r="E11" s="7" t="s">
        <v>21</v>
      </c>
      <c r="F11" s="7" t="s">
        <v>71</v>
      </c>
      <c r="G11" s="8" t="n">
        <v>3616135</v>
      </c>
      <c r="H11" s="8" t="n">
        <v>2030327</v>
      </c>
      <c r="I11" s="7" t="s">
        <v>72</v>
      </c>
      <c r="J11" s="8" t="n">
        <v>3328331</v>
      </c>
      <c r="K11" s="8" t="n">
        <v>2030327</v>
      </c>
      <c r="L11" s="10" t="n">
        <v>1</v>
      </c>
      <c r="M11" s="7" t="s">
        <v>73</v>
      </c>
      <c r="N11" s="7" t="s">
        <v>74</v>
      </c>
      <c r="O11" s="7" t="s">
        <v>35</v>
      </c>
      <c r="P11" s="7" t="s">
        <v>75</v>
      </c>
    </row>
    <row r="12" customFormat="false" ht="91.5" hidden="false" customHeight="true" outlineLevel="0" collapsed="false">
      <c r="A12" s="5" t="n">
        <v>8</v>
      </c>
      <c r="B12" s="6" t="s">
        <v>76</v>
      </c>
      <c r="C12" s="7" t="s">
        <v>45</v>
      </c>
      <c r="D12" s="5" t="s">
        <v>30</v>
      </c>
      <c r="E12" s="7" t="s">
        <v>62</v>
      </c>
      <c r="F12" s="7" t="s">
        <v>77</v>
      </c>
      <c r="G12" s="8" t="n">
        <v>388220290</v>
      </c>
      <c r="H12" s="8" t="n">
        <v>23692849</v>
      </c>
      <c r="I12" s="7" t="s">
        <v>78</v>
      </c>
      <c r="J12" s="8" t="n">
        <v>19454053</v>
      </c>
      <c r="K12" s="8" t="n">
        <v>23692849</v>
      </c>
      <c r="L12" s="9" t="n">
        <v>3</v>
      </c>
      <c r="M12" s="7" t="s">
        <v>79</v>
      </c>
      <c r="N12" s="7" t="s">
        <v>80</v>
      </c>
      <c r="O12" s="7" t="s">
        <v>35</v>
      </c>
      <c r="P12" s="7" t="s">
        <v>81</v>
      </c>
    </row>
    <row r="13" customFormat="false" ht="91.5" hidden="false" customHeight="true" outlineLevel="0" collapsed="false">
      <c r="A13" s="5" t="n">
        <v>9</v>
      </c>
      <c r="B13" s="6" t="s">
        <v>82</v>
      </c>
      <c r="C13" s="7" t="s">
        <v>54</v>
      </c>
      <c r="D13" s="5" t="s">
        <v>30</v>
      </c>
      <c r="E13" s="7" t="s">
        <v>62</v>
      </c>
      <c r="F13" s="7" t="s">
        <v>83</v>
      </c>
      <c r="G13" s="8" t="n">
        <v>7489551</v>
      </c>
      <c r="H13" s="8" t="n">
        <v>5000000</v>
      </c>
      <c r="I13" s="7" t="s">
        <v>84</v>
      </c>
      <c r="J13" s="8" t="n">
        <v>646763</v>
      </c>
      <c r="K13" s="8" t="n">
        <v>0</v>
      </c>
      <c r="L13" s="12" t="n">
        <v>4</v>
      </c>
      <c r="M13" s="7" t="s">
        <v>85</v>
      </c>
      <c r="N13" s="7" t="s">
        <v>86</v>
      </c>
      <c r="O13" s="7" t="s">
        <v>87</v>
      </c>
      <c r="P13" s="7" t="s">
        <v>88</v>
      </c>
    </row>
    <row r="14" customFormat="false" ht="91.5" hidden="false" customHeight="true" outlineLevel="0" collapsed="false">
      <c r="A14" s="5" t="n">
        <v>10</v>
      </c>
      <c r="B14" s="6" t="s">
        <v>89</v>
      </c>
      <c r="C14" s="7" t="s">
        <v>19</v>
      </c>
      <c r="D14" s="5" t="s">
        <v>30</v>
      </c>
      <c r="E14" s="7" t="s">
        <v>46</v>
      </c>
      <c r="F14" s="7" t="s">
        <v>90</v>
      </c>
      <c r="G14" s="8" t="n">
        <v>8134040</v>
      </c>
      <c r="H14" s="8" t="n">
        <v>3800000</v>
      </c>
      <c r="I14" s="7" t="s">
        <v>91</v>
      </c>
      <c r="J14" s="8" t="n">
        <v>5819312</v>
      </c>
      <c r="K14" s="8" t="n">
        <v>0</v>
      </c>
      <c r="L14" s="9" t="n">
        <v>3</v>
      </c>
      <c r="M14" s="7" t="s">
        <v>92</v>
      </c>
      <c r="N14" s="7" t="s">
        <v>93</v>
      </c>
      <c r="O14" s="7" t="s">
        <v>35</v>
      </c>
      <c r="P14" s="7" t="s">
        <v>94</v>
      </c>
    </row>
    <row r="15" customFormat="false" ht="91.5" hidden="false" customHeight="true" outlineLevel="0" collapsed="false">
      <c r="A15" s="5" t="n">
        <v>11</v>
      </c>
      <c r="B15" s="6" t="s">
        <v>95</v>
      </c>
      <c r="C15" s="7" t="s">
        <v>29</v>
      </c>
      <c r="D15" s="5" t="s">
        <v>30</v>
      </c>
      <c r="E15" s="7" t="s">
        <v>21</v>
      </c>
      <c r="F15" s="7" t="s">
        <v>96</v>
      </c>
      <c r="G15" s="8" t="n">
        <v>3314911</v>
      </c>
      <c r="H15" s="8" t="n">
        <v>2320437</v>
      </c>
      <c r="I15" s="7" t="s">
        <v>97</v>
      </c>
      <c r="J15" s="8" t="n">
        <v>3763701</v>
      </c>
      <c r="K15" s="8" t="n">
        <v>2320437</v>
      </c>
      <c r="L15" s="11" t="n">
        <v>2</v>
      </c>
      <c r="M15" s="7" t="s">
        <v>98</v>
      </c>
      <c r="N15" s="7" t="s">
        <v>99</v>
      </c>
      <c r="O15" s="7" t="s">
        <v>35</v>
      </c>
      <c r="P15" s="7" t="s">
        <v>100</v>
      </c>
    </row>
    <row r="16" customFormat="false" ht="91.5" hidden="false" customHeight="true" outlineLevel="0" collapsed="false">
      <c r="A16" s="5" t="n">
        <v>12</v>
      </c>
      <c r="B16" s="6" t="s">
        <v>101</v>
      </c>
      <c r="C16" s="7" t="s">
        <v>102</v>
      </c>
      <c r="D16" s="5" t="s">
        <v>103</v>
      </c>
      <c r="E16" s="7" t="s">
        <v>21</v>
      </c>
      <c r="F16" s="7" t="s">
        <v>31</v>
      </c>
      <c r="G16" s="8" t="n">
        <v>279000</v>
      </c>
      <c r="H16" s="8" t="n">
        <v>249381</v>
      </c>
      <c r="I16" s="7" t="s">
        <v>104</v>
      </c>
      <c r="J16" s="8" t="n">
        <v>319198</v>
      </c>
      <c r="K16" s="8" t="n">
        <v>223438</v>
      </c>
      <c r="L16" s="11" t="n">
        <v>2</v>
      </c>
      <c r="M16" s="7" t="s">
        <v>105</v>
      </c>
      <c r="N16" s="7" t="s">
        <v>106</v>
      </c>
      <c r="O16" s="7" t="s">
        <v>35</v>
      </c>
      <c r="P16" s="7" t="s">
        <v>107</v>
      </c>
    </row>
    <row r="17" customFormat="false" ht="91.5" hidden="false" customHeight="true" outlineLevel="0" collapsed="false">
      <c r="A17" s="5" t="n">
        <v>13</v>
      </c>
      <c r="B17" s="6" t="s">
        <v>108</v>
      </c>
      <c r="C17" s="7" t="s">
        <v>109</v>
      </c>
      <c r="D17" s="5" t="s">
        <v>103</v>
      </c>
      <c r="E17" s="7" t="s">
        <v>21</v>
      </c>
      <c r="F17" s="7" t="s">
        <v>31</v>
      </c>
      <c r="G17" s="8" t="n">
        <v>279000</v>
      </c>
      <c r="H17" s="8" t="n">
        <v>249381</v>
      </c>
      <c r="I17" s="7" t="s">
        <v>110</v>
      </c>
      <c r="J17" s="8" t="n">
        <v>277090</v>
      </c>
      <c r="K17" s="8" t="n">
        <v>193963</v>
      </c>
      <c r="L17" s="11" t="n">
        <v>2</v>
      </c>
      <c r="M17" s="7" t="s">
        <v>111</v>
      </c>
      <c r="N17" s="7" t="s">
        <v>112</v>
      </c>
      <c r="O17" s="7" t="s">
        <v>113</v>
      </c>
      <c r="P17" s="7" t="s">
        <v>114</v>
      </c>
    </row>
    <row r="18" customFormat="false" ht="91.5" hidden="false" customHeight="true" outlineLevel="0" collapsed="false">
      <c r="A18" s="5" t="n">
        <v>15</v>
      </c>
      <c r="B18" s="6" t="s">
        <v>115</v>
      </c>
      <c r="C18" s="7" t="s">
        <v>116</v>
      </c>
      <c r="D18" s="5" t="s">
        <v>30</v>
      </c>
      <c r="E18" s="7" t="s">
        <v>21</v>
      </c>
      <c r="F18" s="7" t="s">
        <v>31</v>
      </c>
      <c r="G18" s="8" t="n">
        <v>40158440</v>
      </c>
      <c r="H18" s="8" t="n">
        <v>8910000</v>
      </c>
      <c r="I18" s="7" t="s">
        <v>117</v>
      </c>
      <c r="J18" s="8" t="n">
        <v>38998922</v>
      </c>
      <c r="K18" s="8" t="n">
        <v>8910000</v>
      </c>
      <c r="L18" s="11" t="n">
        <v>2</v>
      </c>
      <c r="M18" s="7" t="s">
        <v>118</v>
      </c>
      <c r="N18" s="7" t="s">
        <v>119</v>
      </c>
      <c r="O18" s="7" t="s">
        <v>120</v>
      </c>
      <c r="P18" s="7" t="s">
        <v>121</v>
      </c>
    </row>
    <row r="19" customFormat="false" ht="91.5" hidden="false" customHeight="true" outlineLevel="0" collapsed="false">
      <c r="A19" s="5" t="n">
        <v>16</v>
      </c>
      <c r="B19" s="6" t="s">
        <v>122</v>
      </c>
      <c r="C19" s="7" t="s">
        <v>45</v>
      </c>
      <c r="D19" s="5" t="s">
        <v>30</v>
      </c>
      <c r="E19" s="7" t="s">
        <v>46</v>
      </c>
      <c r="F19" s="7" t="s">
        <v>123</v>
      </c>
      <c r="G19" s="8" t="n">
        <v>2744424</v>
      </c>
      <c r="H19" s="8" t="n">
        <v>1042047</v>
      </c>
      <c r="I19" s="7" t="s">
        <v>124</v>
      </c>
      <c r="J19" s="8" t="n">
        <v>743138</v>
      </c>
      <c r="K19" s="8"/>
      <c r="L19" s="12" t="n">
        <v>4</v>
      </c>
      <c r="M19" s="7" t="s">
        <v>125</v>
      </c>
      <c r="N19" s="7" t="s">
        <v>126</v>
      </c>
      <c r="O19" s="7" t="s">
        <v>35</v>
      </c>
      <c r="P19" s="7" t="s">
        <v>127</v>
      </c>
    </row>
    <row r="20" customFormat="false" ht="91.5" hidden="false" customHeight="true" outlineLevel="0" collapsed="false">
      <c r="A20" s="5" t="n">
        <v>17</v>
      </c>
      <c r="B20" s="6" t="s">
        <v>128</v>
      </c>
      <c r="C20" s="7" t="s">
        <v>45</v>
      </c>
      <c r="D20" s="5" t="s">
        <v>30</v>
      </c>
      <c r="E20" s="7" t="s">
        <v>62</v>
      </c>
      <c r="F20" s="7" t="s">
        <v>63</v>
      </c>
      <c r="G20" s="8" t="n">
        <v>8109263</v>
      </c>
      <c r="H20" s="8" t="n">
        <v>2840982</v>
      </c>
      <c r="I20" s="7" t="s">
        <v>129</v>
      </c>
      <c r="J20" s="8" t="n">
        <v>0</v>
      </c>
      <c r="K20" s="8" t="n">
        <v>0</v>
      </c>
      <c r="L20" s="13" t="n">
        <v>5</v>
      </c>
      <c r="M20" s="7" t="s">
        <v>130</v>
      </c>
      <c r="N20" s="7" t="s">
        <v>131</v>
      </c>
      <c r="O20" s="7" t="s">
        <v>35</v>
      </c>
      <c r="P20" s="7" t="s">
        <v>132</v>
      </c>
    </row>
    <row r="21" customFormat="false" ht="91.5" hidden="false" customHeight="true" outlineLevel="0" collapsed="false">
      <c r="A21" s="5" t="n">
        <v>18</v>
      </c>
      <c r="B21" s="6" t="s">
        <v>133</v>
      </c>
      <c r="C21" s="7" t="s">
        <v>45</v>
      </c>
      <c r="D21" s="5" t="s">
        <v>30</v>
      </c>
      <c r="E21" s="7" t="s">
        <v>62</v>
      </c>
      <c r="F21" s="7" t="s">
        <v>63</v>
      </c>
      <c r="G21" s="8" t="n">
        <v>8109263</v>
      </c>
      <c r="H21" s="8" t="n">
        <v>2840982</v>
      </c>
      <c r="I21" s="7" t="s">
        <v>134</v>
      </c>
      <c r="J21" s="8" t="n">
        <v>0</v>
      </c>
      <c r="K21" s="8" t="n">
        <v>0</v>
      </c>
      <c r="L21" s="13" t="n">
        <v>5</v>
      </c>
      <c r="M21" s="7" t="s">
        <v>130</v>
      </c>
      <c r="N21" s="7" t="s">
        <v>135</v>
      </c>
      <c r="O21" s="7" t="s">
        <v>35</v>
      </c>
      <c r="P21" s="7" t="s">
        <v>136</v>
      </c>
    </row>
    <row r="22" customFormat="false" ht="91.5" hidden="false" customHeight="true" outlineLevel="0" collapsed="false">
      <c r="A22" s="5" t="n">
        <v>19</v>
      </c>
      <c r="B22" s="6" t="s">
        <v>137</v>
      </c>
      <c r="C22" s="7" t="s">
        <v>45</v>
      </c>
      <c r="D22" s="5" t="s">
        <v>30</v>
      </c>
      <c r="E22" s="7" t="s">
        <v>46</v>
      </c>
      <c r="F22" s="7" t="s">
        <v>138</v>
      </c>
      <c r="G22" s="8" t="n">
        <v>19800925</v>
      </c>
      <c r="H22" s="8" t="n">
        <v>16830786</v>
      </c>
      <c r="I22" s="7" t="s">
        <v>139</v>
      </c>
      <c r="J22" s="8"/>
      <c r="K22" s="8" t="n">
        <v>8643390</v>
      </c>
      <c r="L22" s="9" t="n">
        <v>3</v>
      </c>
      <c r="M22" s="7" t="s">
        <v>140</v>
      </c>
      <c r="N22" s="7" t="s">
        <v>141</v>
      </c>
      <c r="O22" s="7" t="s">
        <v>142</v>
      </c>
      <c r="P22" s="7" t="s">
        <v>143</v>
      </c>
    </row>
    <row r="23" customFormat="false" ht="91.5" hidden="false" customHeight="true" outlineLevel="0" collapsed="false">
      <c r="A23" s="5" t="n">
        <v>20</v>
      </c>
      <c r="B23" s="6" t="s">
        <v>144</v>
      </c>
      <c r="C23" s="7" t="s">
        <v>70</v>
      </c>
      <c r="D23" s="5" t="s">
        <v>30</v>
      </c>
      <c r="E23" s="7" t="s">
        <v>21</v>
      </c>
      <c r="F23" s="7" t="s">
        <v>145</v>
      </c>
      <c r="G23" s="8" t="n">
        <v>9570681</v>
      </c>
      <c r="H23" s="8" t="n">
        <v>8135079</v>
      </c>
      <c r="I23" s="7" t="s">
        <v>146</v>
      </c>
      <c r="J23" s="8" t="n">
        <v>8941481</v>
      </c>
      <c r="K23" s="8" t="n">
        <v>7302807</v>
      </c>
      <c r="L23" s="11" t="n">
        <v>2</v>
      </c>
      <c r="M23" s="7" t="s">
        <v>147</v>
      </c>
      <c r="N23" s="7" t="s">
        <v>148</v>
      </c>
      <c r="O23" s="7" t="s">
        <v>149</v>
      </c>
      <c r="P23" s="7" t="s">
        <v>150</v>
      </c>
    </row>
    <row r="24" customFormat="false" ht="91.5" hidden="false" customHeight="true" outlineLevel="0" collapsed="false">
      <c r="A24" s="5" t="n">
        <v>21</v>
      </c>
      <c r="B24" s="6" t="s">
        <v>151</v>
      </c>
      <c r="C24" s="7" t="s">
        <v>70</v>
      </c>
      <c r="D24" s="5" t="s">
        <v>30</v>
      </c>
      <c r="E24" s="7" t="s">
        <v>46</v>
      </c>
      <c r="F24" s="7" t="s">
        <v>152</v>
      </c>
      <c r="G24" s="8" t="n">
        <v>6070495</v>
      </c>
      <c r="H24" s="8" t="n">
        <v>5159921</v>
      </c>
      <c r="I24" s="7" t="s">
        <v>153</v>
      </c>
      <c r="J24" s="8" t="n">
        <v>11300000</v>
      </c>
      <c r="K24" s="8" t="n">
        <v>6070495</v>
      </c>
      <c r="L24" s="9" t="n">
        <v>3</v>
      </c>
      <c r="M24" s="7" t="s">
        <v>154</v>
      </c>
      <c r="N24" s="7" t="s">
        <v>155</v>
      </c>
      <c r="O24" s="7" t="s">
        <v>156</v>
      </c>
      <c r="P24" s="7" t="s">
        <v>157</v>
      </c>
    </row>
    <row r="25" customFormat="false" ht="91.5" hidden="false" customHeight="true" outlineLevel="0" collapsed="false">
      <c r="A25" s="5" t="n">
        <v>22</v>
      </c>
      <c r="B25" s="6" t="s">
        <v>158</v>
      </c>
      <c r="C25" s="7" t="s">
        <v>45</v>
      </c>
      <c r="D25" s="5" t="s">
        <v>30</v>
      </c>
      <c r="E25" s="7" t="s">
        <v>62</v>
      </c>
      <c r="F25" s="7" t="s">
        <v>159</v>
      </c>
      <c r="G25" s="8" t="n">
        <v>12386135</v>
      </c>
      <c r="H25" s="8" t="n">
        <v>3715554</v>
      </c>
      <c r="I25" s="7" t="s">
        <v>160</v>
      </c>
      <c r="J25" s="8" t="n">
        <v>0</v>
      </c>
      <c r="K25" s="8" t="n">
        <v>0</v>
      </c>
      <c r="L25" s="13" t="n">
        <v>5</v>
      </c>
      <c r="M25" s="7" t="s">
        <v>161</v>
      </c>
      <c r="N25" s="7" t="s">
        <v>162</v>
      </c>
      <c r="O25" s="7" t="s">
        <v>163</v>
      </c>
      <c r="P25" s="7" t="s">
        <v>164</v>
      </c>
    </row>
    <row r="26" customFormat="false" ht="91.5" hidden="false" customHeight="true" outlineLevel="0" collapsed="false">
      <c r="A26" s="5" t="n">
        <v>23</v>
      </c>
      <c r="B26" s="6" t="s">
        <v>165</v>
      </c>
      <c r="C26" s="7" t="s">
        <v>19</v>
      </c>
      <c r="D26" s="5" t="s">
        <v>30</v>
      </c>
      <c r="E26" s="7" t="s">
        <v>62</v>
      </c>
      <c r="F26" s="7" t="s">
        <v>166</v>
      </c>
      <c r="G26" s="8" t="n">
        <v>31276775</v>
      </c>
      <c r="H26" s="8" t="n">
        <v>18766065</v>
      </c>
      <c r="I26" s="7" t="s">
        <v>167</v>
      </c>
      <c r="J26" s="8" t="n">
        <v>0</v>
      </c>
      <c r="K26" s="8" t="n">
        <v>0</v>
      </c>
      <c r="L26" s="13" t="n">
        <v>5</v>
      </c>
      <c r="M26" s="7" t="s">
        <v>168</v>
      </c>
      <c r="N26" s="7" t="s">
        <v>169</v>
      </c>
      <c r="O26" s="7" t="s">
        <v>170</v>
      </c>
      <c r="P26" s="7" t="s">
        <v>171</v>
      </c>
    </row>
    <row r="27" customFormat="false" ht="91.5" hidden="false" customHeight="true" outlineLevel="0" collapsed="false">
      <c r="A27" s="5" t="n">
        <v>24</v>
      </c>
      <c r="B27" s="6" t="s">
        <v>172</v>
      </c>
      <c r="C27" s="7" t="s">
        <v>29</v>
      </c>
      <c r="D27" s="5" t="s">
        <v>30</v>
      </c>
      <c r="E27" s="7" t="s">
        <v>62</v>
      </c>
      <c r="F27" s="7" t="s">
        <v>173</v>
      </c>
      <c r="G27" s="8" t="n">
        <v>20452213</v>
      </c>
      <c r="H27" s="8" t="n">
        <v>12043276</v>
      </c>
      <c r="I27" s="7" t="s">
        <v>174</v>
      </c>
      <c r="J27" s="8" t="n">
        <v>15733888</v>
      </c>
      <c r="K27" s="8"/>
      <c r="L27" s="9" t="n">
        <v>3</v>
      </c>
      <c r="M27" s="7" t="s">
        <v>175</v>
      </c>
      <c r="N27" s="7" t="s">
        <v>176</v>
      </c>
      <c r="O27" s="7" t="s">
        <v>177</v>
      </c>
      <c r="P27" s="7" t="s">
        <v>178</v>
      </c>
    </row>
    <row r="28" customFormat="false" ht="91.5" hidden="false" customHeight="true" outlineLevel="0" collapsed="false">
      <c r="A28" s="5" t="n">
        <v>25</v>
      </c>
      <c r="B28" s="6" t="s">
        <v>179</v>
      </c>
      <c r="C28" s="7" t="s">
        <v>116</v>
      </c>
      <c r="D28" s="5" t="s">
        <v>30</v>
      </c>
      <c r="E28" s="7" t="s">
        <v>62</v>
      </c>
      <c r="F28" s="7" t="s">
        <v>63</v>
      </c>
      <c r="G28" s="8" t="n">
        <v>1200000</v>
      </c>
      <c r="H28" s="8" t="n">
        <v>455000</v>
      </c>
      <c r="I28" s="7" t="s">
        <v>180</v>
      </c>
      <c r="J28" s="8" t="n">
        <v>2150100</v>
      </c>
      <c r="K28" s="8" t="n">
        <v>455000</v>
      </c>
      <c r="L28" s="9" t="n">
        <v>3</v>
      </c>
      <c r="M28" s="7" t="s">
        <v>181</v>
      </c>
      <c r="N28" s="7" t="s">
        <v>182</v>
      </c>
      <c r="O28" s="7" t="s">
        <v>35</v>
      </c>
      <c r="P28" s="7" t="s">
        <v>183</v>
      </c>
    </row>
    <row r="29" customFormat="false" ht="91.5" hidden="false" customHeight="true" outlineLevel="0" collapsed="false">
      <c r="A29" s="5" t="n">
        <v>26</v>
      </c>
      <c r="B29" s="6" t="s">
        <v>184</v>
      </c>
      <c r="C29" s="7" t="s">
        <v>70</v>
      </c>
      <c r="D29" s="5" t="s">
        <v>30</v>
      </c>
      <c r="E29" s="7" t="s">
        <v>62</v>
      </c>
      <c r="F29" s="7" t="s">
        <v>185</v>
      </c>
      <c r="G29" s="8" t="n">
        <v>30774015</v>
      </c>
      <c r="H29" s="8" t="n">
        <v>13055122</v>
      </c>
      <c r="I29" s="7" t="s">
        <v>186</v>
      </c>
      <c r="J29" s="8" t="n">
        <v>1284030</v>
      </c>
      <c r="K29" s="8"/>
      <c r="L29" s="12" t="n">
        <v>4</v>
      </c>
      <c r="M29" s="7" t="s">
        <v>187</v>
      </c>
      <c r="N29" s="7" t="s">
        <v>188</v>
      </c>
      <c r="O29" s="7" t="s">
        <v>189</v>
      </c>
      <c r="P29" s="7" t="s">
        <v>190</v>
      </c>
    </row>
    <row r="30" customFormat="false" ht="91.5" hidden="false" customHeight="true" outlineLevel="0" collapsed="false">
      <c r="A30" s="5" t="n">
        <v>27</v>
      </c>
      <c r="B30" s="6" t="s">
        <v>191</v>
      </c>
      <c r="C30" s="7" t="s">
        <v>70</v>
      </c>
      <c r="D30" s="5" t="s">
        <v>30</v>
      </c>
      <c r="E30" s="7" t="s">
        <v>62</v>
      </c>
      <c r="F30" s="7" t="s">
        <v>185</v>
      </c>
      <c r="G30" s="8" t="n">
        <v>13250349</v>
      </c>
      <c r="H30" s="8" t="n">
        <v>11262797</v>
      </c>
      <c r="I30" s="7" t="s">
        <v>192</v>
      </c>
      <c r="J30" s="8" t="n">
        <v>12280000</v>
      </c>
      <c r="K30" s="8" t="n">
        <v>12693318</v>
      </c>
      <c r="L30" s="9" t="n">
        <v>3</v>
      </c>
      <c r="M30" s="7" t="s">
        <v>193</v>
      </c>
      <c r="N30" s="7" t="s">
        <v>194</v>
      </c>
      <c r="O30" s="7" t="s">
        <v>35</v>
      </c>
      <c r="P30" s="7" t="s">
        <v>195</v>
      </c>
    </row>
    <row r="31" customFormat="false" ht="91.5" hidden="false" customHeight="true" outlineLevel="0" collapsed="false">
      <c r="A31" s="5" t="n">
        <v>28</v>
      </c>
      <c r="B31" s="6" t="s">
        <v>196</v>
      </c>
      <c r="C31" s="7" t="s">
        <v>70</v>
      </c>
      <c r="D31" s="5" t="s">
        <v>30</v>
      </c>
      <c r="E31" s="7" t="s">
        <v>62</v>
      </c>
      <c r="F31" s="7" t="s">
        <v>185</v>
      </c>
      <c r="G31" s="8" t="n">
        <v>10280961</v>
      </c>
      <c r="H31" s="8" t="n">
        <v>8738817</v>
      </c>
      <c r="I31" s="7" t="s">
        <v>197</v>
      </c>
      <c r="J31" s="8" t="n">
        <v>10953274</v>
      </c>
      <c r="K31" s="8" t="n">
        <v>10271949</v>
      </c>
      <c r="L31" s="9" t="n">
        <v>3</v>
      </c>
      <c r="M31" s="7" t="s">
        <v>193</v>
      </c>
      <c r="N31" s="7" t="s">
        <v>198</v>
      </c>
      <c r="O31" s="7" t="s">
        <v>35</v>
      </c>
      <c r="P31" s="7" t="s">
        <v>199</v>
      </c>
    </row>
    <row r="32" customFormat="false" ht="91.5" hidden="false" customHeight="true" outlineLevel="0" collapsed="false">
      <c r="A32" s="5" t="n">
        <v>29</v>
      </c>
      <c r="B32" s="6" t="s">
        <v>200</v>
      </c>
      <c r="C32" s="7" t="s">
        <v>29</v>
      </c>
      <c r="D32" s="5" t="s">
        <v>30</v>
      </c>
      <c r="E32" s="7" t="s">
        <v>62</v>
      </c>
      <c r="F32" s="7" t="s">
        <v>201</v>
      </c>
      <c r="G32" s="8" t="n">
        <v>39412677</v>
      </c>
      <c r="H32" s="8" t="n">
        <v>27588873</v>
      </c>
      <c r="I32" s="7" t="s">
        <v>202</v>
      </c>
      <c r="J32" s="8" t="n">
        <v>0</v>
      </c>
      <c r="K32" s="8" t="n">
        <v>0</v>
      </c>
      <c r="L32" s="13" t="n">
        <v>5</v>
      </c>
      <c r="M32" s="7" t="s">
        <v>203</v>
      </c>
      <c r="N32" s="7" t="s">
        <v>204</v>
      </c>
      <c r="O32" s="7" t="s">
        <v>205</v>
      </c>
      <c r="P32" s="7" t="s">
        <v>206</v>
      </c>
    </row>
    <row r="33" customFormat="false" ht="91.5" hidden="false" customHeight="true" outlineLevel="0" collapsed="false">
      <c r="A33" s="5" t="n">
        <v>30</v>
      </c>
      <c r="B33" s="6" t="s">
        <v>207</v>
      </c>
      <c r="C33" s="7" t="s">
        <v>29</v>
      </c>
      <c r="D33" s="5" t="s">
        <v>30</v>
      </c>
      <c r="E33" s="7" t="s">
        <v>62</v>
      </c>
      <c r="F33" s="7" t="s">
        <v>166</v>
      </c>
      <c r="G33" s="8" t="n">
        <v>15561793</v>
      </c>
      <c r="H33" s="8" t="n">
        <v>10893255</v>
      </c>
      <c r="I33" s="7" t="s">
        <v>208</v>
      </c>
      <c r="J33" s="8" t="n">
        <v>0</v>
      </c>
      <c r="K33" s="8" t="n">
        <v>0</v>
      </c>
      <c r="L33" s="13" t="n">
        <v>5</v>
      </c>
      <c r="M33" s="7" t="s">
        <v>209</v>
      </c>
      <c r="N33" s="7" t="s">
        <v>210</v>
      </c>
      <c r="O33" s="7" t="s">
        <v>205</v>
      </c>
      <c r="P33" s="7" t="s">
        <v>211</v>
      </c>
    </row>
    <row r="34" customFormat="false" ht="91.5" hidden="false" customHeight="true" outlineLevel="0" collapsed="false">
      <c r="A34" s="5" t="n">
        <v>31</v>
      </c>
      <c r="B34" s="6" t="s">
        <v>212</v>
      </c>
      <c r="C34" s="7" t="s">
        <v>29</v>
      </c>
      <c r="D34" s="5" t="s">
        <v>20</v>
      </c>
      <c r="E34" s="7" t="s">
        <v>21</v>
      </c>
      <c r="F34" s="7" t="s">
        <v>213</v>
      </c>
      <c r="G34" s="8" t="n">
        <v>250000</v>
      </c>
      <c r="H34" s="8" t="n">
        <v>150000</v>
      </c>
      <c r="I34" s="7" t="s">
        <v>214</v>
      </c>
      <c r="J34" s="8"/>
      <c r="K34" s="8" t="n">
        <v>150000</v>
      </c>
      <c r="L34" s="10" t="n">
        <v>1</v>
      </c>
      <c r="M34" s="7" t="s">
        <v>215</v>
      </c>
      <c r="N34" s="7" t="s">
        <v>216</v>
      </c>
      <c r="O34" s="7" t="s">
        <v>217</v>
      </c>
      <c r="P34" s="7" t="s">
        <v>218</v>
      </c>
    </row>
    <row r="35" customFormat="false" ht="91.5" hidden="false" customHeight="true" outlineLevel="0" collapsed="false">
      <c r="A35" s="5" t="n">
        <v>32</v>
      </c>
      <c r="B35" s="6" t="s">
        <v>219</v>
      </c>
      <c r="C35" s="7" t="s">
        <v>220</v>
      </c>
      <c r="D35" s="5" t="s">
        <v>30</v>
      </c>
      <c r="E35" s="7" t="s">
        <v>21</v>
      </c>
      <c r="F35" s="7" t="s">
        <v>221</v>
      </c>
      <c r="G35" s="8" t="n">
        <v>1200000</v>
      </c>
      <c r="H35" s="8" t="n">
        <v>960000</v>
      </c>
      <c r="I35" s="7" t="s">
        <v>222</v>
      </c>
      <c r="J35" s="8" t="n">
        <v>1183017</v>
      </c>
      <c r="K35" s="8" t="n">
        <v>960000</v>
      </c>
      <c r="L35" s="10" t="n">
        <v>1</v>
      </c>
      <c r="M35" s="7" t="s">
        <v>223</v>
      </c>
      <c r="N35" s="7" t="s">
        <v>224</v>
      </c>
      <c r="O35" s="7" t="s">
        <v>225</v>
      </c>
      <c r="P35" s="7" t="s">
        <v>226</v>
      </c>
    </row>
    <row r="36" customFormat="false" ht="91.5" hidden="false" customHeight="true" outlineLevel="0" collapsed="false">
      <c r="A36" s="5" t="n">
        <v>33</v>
      </c>
      <c r="B36" s="6" t="s">
        <v>227</v>
      </c>
      <c r="C36" s="7" t="s">
        <v>70</v>
      </c>
      <c r="D36" s="5" t="s">
        <v>30</v>
      </c>
      <c r="E36" s="7" t="s">
        <v>46</v>
      </c>
      <c r="F36" s="7"/>
      <c r="G36" s="8" t="n">
        <v>756250</v>
      </c>
      <c r="H36" s="8" t="n">
        <v>600000</v>
      </c>
      <c r="I36" s="7" t="s">
        <v>228</v>
      </c>
      <c r="J36" s="8" t="n">
        <v>756250</v>
      </c>
      <c r="K36" s="8" t="n">
        <v>600000</v>
      </c>
      <c r="L36" s="11" t="n">
        <v>2</v>
      </c>
      <c r="M36" s="7" t="s">
        <v>229</v>
      </c>
      <c r="N36" s="7" t="s">
        <v>230</v>
      </c>
      <c r="O36" s="7" t="s">
        <v>231</v>
      </c>
      <c r="P36" s="7" t="s">
        <v>232</v>
      </c>
    </row>
    <row r="37" customFormat="false" ht="91.5" hidden="false" customHeight="true" outlineLevel="0" collapsed="false">
      <c r="A37" s="5" t="n">
        <v>34</v>
      </c>
      <c r="B37" s="6" t="s">
        <v>233</v>
      </c>
      <c r="C37" s="7" t="s">
        <v>70</v>
      </c>
      <c r="D37" s="5" t="s">
        <v>20</v>
      </c>
      <c r="E37" s="7" t="s">
        <v>21</v>
      </c>
      <c r="F37" s="7" t="s">
        <v>234</v>
      </c>
      <c r="G37" s="8" t="n">
        <v>2500000</v>
      </c>
      <c r="H37" s="8" t="n">
        <v>1200000</v>
      </c>
      <c r="I37" s="7" t="s">
        <v>235</v>
      </c>
      <c r="J37" s="8"/>
      <c r="K37" s="8" t="n">
        <v>1200000</v>
      </c>
      <c r="L37" s="10" t="n">
        <v>1</v>
      </c>
      <c r="M37" s="7" t="s">
        <v>236</v>
      </c>
      <c r="N37" s="7" t="s">
        <v>237</v>
      </c>
      <c r="O37" s="7" t="s">
        <v>238</v>
      </c>
      <c r="P37" s="7" t="s">
        <v>239</v>
      </c>
    </row>
    <row r="38" customFormat="false" ht="91.5" hidden="false" customHeight="true" outlineLevel="0" collapsed="false">
      <c r="A38" s="5" t="n">
        <v>35</v>
      </c>
      <c r="B38" s="6" t="s">
        <v>240</v>
      </c>
      <c r="C38" s="7" t="s">
        <v>54</v>
      </c>
      <c r="D38" s="5" t="s">
        <v>20</v>
      </c>
      <c r="E38" s="7" t="s">
        <v>21</v>
      </c>
      <c r="F38" s="7" t="s">
        <v>241</v>
      </c>
      <c r="G38" s="8" t="n">
        <v>100000</v>
      </c>
      <c r="H38" s="8"/>
      <c r="I38" s="7" t="s">
        <v>242</v>
      </c>
      <c r="J38" s="8"/>
      <c r="K38" s="8" t="n">
        <v>100000</v>
      </c>
      <c r="L38" s="11" t="n">
        <v>2</v>
      </c>
      <c r="M38" s="7" t="s">
        <v>243</v>
      </c>
      <c r="N38" s="7" t="s">
        <v>244</v>
      </c>
      <c r="O38" s="7" t="s">
        <v>35</v>
      </c>
      <c r="P38" s="7" t="s">
        <v>245</v>
      </c>
    </row>
    <row r="39" customFormat="false" ht="91.5" hidden="false" customHeight="true" outlineLevel="0" collapsed="false">
      <c r="A39" s="5" t="n">
        <v>36</v>
      </c>
      <c r="B39" s="6" t="s">
        <v>246</v>
      </c>
      <c r="C39" s="7" t="s">
        <v>45</v>
      </c>
      <c r="D39" s="5" t="s">
        <v>20</v>
      </c>
      <c r="E39" s="7" t="s">
        <v>21</v>
      </c>
      <c r="F39" s="7" t="s">
        <v>247</v>
      </c>
      <c r="G39" s="8" t="n">
        <v>50000</v>
      </c>
      <c r="H39" s="8" t="n">
        <v>26726</v>
      </c>
      <c r="I39" s="7" t="s">
        <v>248</v>
      </c>
      <c r="J39" s="8"/>
      <c r="K39" s="8" t="n">
        <v>26726</v>
      </c>
      <c r="L39" s="10" t="n">
        <v>1</v>
      </c>
      <c r="M39" s="7" t="s">
        <v>249</v>
      </c>
      <c r="N39" s="7" t="s">
        <v>250</v>
      </c>
      <c r="O39" s="7" t="s">
        <v>35</v>
      </c>
      <c r="P39" s="7" t="s">
        <v>251</v>
      </c>
    </row>
    <row r="40" customFormat="false" ht="91.5" hidden="false" customHeight="true" outlineLevel="0" collapsed="false">
      <c r="A40" s="5" t="n">
        <v>37</v>
      </c>
      <c r="B40" s="6" t="s">
        <v>252</v>
      </c>
      <c r="C40" s="7" t="s">
        <v>45</v>
      </c>
      <c r="D40" s="5" t="s">
        <v>103</v>
      </c>
      <c r="E40" s="7" t="s">
        <v>21</v>
      </c>
      <c r="F40" s="7" t="s">
        <v>138</v>
      </c>
      <c r="G40" s="8" t="n">
        <v>800000</v>
      </c>
      <c r="H40" s="8" t="n">
        <v>250000</v>
      </c>
      <c r="I40" s="7" t="s">
        <v>253</v>
      </c>
      <c r="J40" s="8" t="n">
        <v>180822</v>
      </c>
      <c r="K40" s="8" t="n">
        <v>250000</v>
      </c>
      <c r="L40" s="9" t="n">
        <v>3</v>
      </c>
      <c r="M40" s="7" t="s">
        <v>254</v>
      </c>
      <c r="N40" s="7" t="s">
        <v>255</v>
      </c>
      <c r="O40" s="7" t="s">
        <v>256</v>
      </c>
      <c r="P40" s="7" t="s">
        <v>257</v>
      </c>
    </row>
    <row r="41" customFormat="false" ht="91.5" hidden="false" customHeight="true" outlineLevel="0" collapsed="false">
      <c r="A41" s="5" t="n">
        <v>38</v>
      </c>
      <c r="B41" s="6" t="s">
        <v>258</v>
      </c>
      <c r="C41" s="7" t="s">
        <v>38</v>
      </c>
      <c r="D41" s="5" t="s">
        <v>20</v>
      </c>
      <c r="E41" s="7" t="s">
        <v>21</v>
      </c>
      <c r="F41" s="7" t="s">
        <v>221</v>
      </c>
      <c r="G41" s="8" t="n">
        <v>65000</v>
      </c>
      <c r="H41" s="8" t="n">
        <v>50000</v>
      </c>
      <c r="I41" s="7" t="s">
        <v>259</v>
      </c>
      <c r="J41" s="8"/>
      <c r="K41" s="8" t="n">
        <v>50000</v>
      </c>
      <c r="L41" s="11" t="n">
        <v>2</v>
      </c>
      <c r="M41" s="7" t="s">
        <v>260</v>
      </c>
      <c r="N41" s="7" t="s">
        <v>261</v>
      </c>
      <c r="O41" s="7" t="s">
        <v>262</v>
      </c>
      <c r="P41" s="7" t="s">
        <v>263</v>
      </c>
    </row>
    <row r="42" customFormat="false" ht="91.5" hidden="false" customHeight="true" outlineLevel="0" collapsed="false">
      <c r="A42" s="5" t="n">
        <v>39</v>
      </c>
      <c r="B42" s="6" t="s">
        <v>264</v>
      </c>
      <c r="C42" s="7" t="s">
        <v>45</v>
      </c>
      <c r="D42" s="5" t="s">
        <v>30</v>
      </c>
      <c r="E42" s="7" t="s">
        <v>21</v>
      </c>
      <c r="F42" s="7" t="s">
        <v>265</v>
      </c>
      <c r="G42" s="8" t="n">
        <v>2400000</v>
      </c>
      <c r="H42" s="8" t="n">
        <v>2000000</v>
      </c>
      <c r="I42" s="7" t="s">
        <v>266</v>
      </c>
      <c r="J42" s="8" t="n">
        <v>1895150</v>
      </c>
      <c r="K42" s="8" t="n">
        <v>2000000</v>
      </c>
      <c r="L42" s="10" t="n">
        <v>1</v>
      </c>
      <c r="M42" s="7" t="s">
        <v>267</v>
      </c>
      <c r="N42" s="7" t="s">
        <v>268</v>
      </c>
      <c r="O42" s="7" t="s">
        <v>35</v>
      </c>
      <c r="P42" s="7" t="s">
        <v>269</v>
      </c>
    </row>
    <row r="44" customFormat="false" ht="15" hidden="false" customHeight="true" outlineLevel="0" collapsed="false">
      <c r="B44" s="14" t="s">
        <v>270</v>
      </c>
      <c r="G44" s="15" t="n">
        <f aca="false">SUM(G5:G42)</f>
        <v>734515936</v>
      </c>
      <c r="H44" s="15" t="n">
        <f aca="false">SUM(H5:H42)</f>
        <v>215267588</v>
      </c>
      <c r="J44" s="15" t="n">
        <f aca="false">SUM(J5:J42)</f>
        <v>180227918</v>
      </c>
      <c r="K44" s="15" t="n">
        <f aca="false">SUM(K5:K42)</f>
        <v>91492952</v>
      </c>
    </row>
    <row r="46" customFormat="false" ht="15" hidden="false" customHeight="true" outlineLevel="0" collapsed="false">
      <c r="B46" s="14" t="s">
        <v>271</v>
      </c>
    </row>
    <row r="47" customFormat="false" ht="15" hidden="false" customHeight="true" outlineLevel="0" collapsed="false">
      <c r="A47" s="16" t="n">
        <v>1</v>
      </c>
      <c r="B47" s="17" t="s">
        <v>272</v>
      </c>
    </row>
    <row r="48" customFormat="false" ht="15" hidden="false" customHeight="true" outlineLevel="0" collapsed="false">
      <c r="A48" s="18" t="n">
        <v>2</v>
      </c>
      <c r="B48" s="17" t="s">
        <v>273</v>
      </c>
    </row>
    <row r="49" customFormat="false" ht="15" hidden="false" customHeight="true" outlineLevel="0" collapsed="false">
      <c r="A49" s="19" t="n">
        <v>3</v>
      </c>
      <c r="B49" s="17" t="s">
        <v>274</v>
      </c>
    </row>
    <row r="50" customFormat="false" ht="15" hidden="false" customHeight="true" outlineLevel="0" collapsed="false">
      <c r="A50" s="20" t="n">
        <v>4</v>
      </c>
      <c r="B50" s="17" t="s">
        <v>275</v>
      </c>
    </row>
    <row r="51" customFormat="false" ht="15" hidden="false" customHeight="true" outlineLevel="0" collapsed="false">
      <c r="A51" s="21" t="n">
        <v>5</v>
      </c>
      <c r="B51" s="17" t="s">
        <v>276</v>
      </c>
    </row>
  </sheetData>
  <autoFilter ref="A4:P42"/>
  <mergeCells count="1">
    <mergeCell ref="A2:P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8"/>
    <col collapsed="false" customWidth="true" hidden="false" outlineLevel="0" max="2" min="2" style="1" width="20"/>
    <col collapsed="false" customWidth="true" hidden="false" outlineLevel="0" max="3" min="3" style="1" width="60"/>
    <col collapsed="false" customWidth="true" hidden="false" outlineLevel="0" max="4" min="4" style="1" width="20"/>
    <col collapsed="false" customWidth="true" hidden="false" outlineLevel="0" max="6" min="5" style="1" width="18"/>
  </cols>
  <sheetData>
    <row r="1" customFormat="false" ht="17.25" hidden="false" customHeight="true" outlineLevel="0" collapsed="false">
      <c r="A1" s="2" t="s">
        <v>277</v>
      </c>
    </row>
    <row r="2" customFormat="false" ht="15" hidden="false" customHeight="true" outlineLevel="0" collapsed="false">
      <c r="A2" s="22" t="s">
        <v>278</v>
      </c>
    </row>
    <row r="4" customFormat="false" ht="15" hidden="false" customHeight="true" outlineLevel="0" collapsed="false">
      <c r="A4" s="14" t="s">
        <v>279</v>
      </c>
    </row>
    <row r="5" customFormat="false" ht="19.5" hidden="false" customHeight="true" outlineLevel="0" collapsed="false">
      <c r="A5" s="4" t="s">
        <v>13</v>
      </c>
      <c r="B5" s="4" t="s">
        <v>280</v>
      </c>
      <c r="C5" s="4" t="s">
        <v>281</v>
      </c>
      <c r="D5" s="4" t="s">
        <v>282</v>
      </c>
    </row>
    <row r="6" customFormat="false" ht="27.75" hidden="false" customHeight="true" outlineLevel="0" collapsed="false">
      <c r="A6" s="16" t="n">
        <v>1</v>
      </c>
      <c r="B6" s="7" t="s">
        <v>272</v>
      </c>
      <c r="C6" s="23" t="n">
        <f aca="false">COUNTIF(Vysvědčení!$L$5:$L$42,A6)</f>
        <v>7</v>
      </c>
      <c r="D6" s="24" t="n">
        <f aca="false">C6/$C$11</f>
        <v>0.184210526315789</v>
      </c>
    </row>
    <row r="7" customFormat="false" ht="27.75" hidden="false" customHeight="true" outlineLevel="0" collapsed="false">
      <c r="A7" s="18" t="n">
        <v>2</v>
      </c>
      <c r="B7" s="7" t="s">
        <v>273</v>
      </c>
      <c r="C7" s="23" t="n">
        <f aca="false">COUNTIF(Vysvědčení!$L$5:$L$42,A7)</f>
        <v>9</v>
      </c>
      <c r="D7" s="24" t="n">
        <f aca="false">C7/$C$11</f>
        <v>0.236842105263158</v>
      </c>
    </row>
    <row r="8" customFormat="false" ht="27.75" hidden="false" customHeight="true" outlineLevel="0" collapsed="false">
      <c r="A8" s="19" t="n">
        <v>3</v>
      </c>
      <c r="B8" s="7" t="s">
        <v>274</v>
      </c>
      <c r="C8" s="23" t="n">
        <f aca="false">COUNTIF(Vysvědčení!$L$5:$L$42,A8)</f>
        <v>10</v>
      </c>
      <c r="D8" s="24" t="n">
        <f aca="false">C8/$C$11</f>
        <v>0.263157894736842</v>
      </c>
    </row>
    <row r="9" customFormat="false" ht="27.75" hidden="false" customHeight="true" outlineLevel="0" collapsed="false">
      <c r="A9" s="20" t="n">
        <v>4</v>
      </c>
      <c r="B9" s="7" t="s">
        <v>275</v>
      </c>
      <c r="C9" s="23" t="n">
        <f aca="false">COUNTIF(Vysvědčení!$L$5:$L$42,A9)</f>
        <v>5</v>
      </c>
      <c r="D9" s="24" t="n">
        <f aca="false">C9/$C$11</f>
        <v>0.131578947368421</v>
      </c>
    </row>
    <row r="10" customFormat="false" ht="27.75" hidden="false" customHeight="true" outlineLevel="0" collapsed="false">
      <c r="A10" s="21" t="n">
        <v>5</v>
      </c>
      <c r="B10" s="7" t="s">
        <v>276</v>
      </c>
      <c r="C10" s="23" t="n">
        <f aca="false">COUNTIF(Vysvědčení!$L$5:$L$42,A10)</f>
        <v>7</v>
      </c>
      <c r="D10" s="24" t="n">
        <f aca="false">C10/$C$11</f>
        <v>0.184210526315789</v>
      </c>
    </row>
    <row r="11" customFormat="false" ht="15" hidden="false" customHeight="true" outlineLevel="0" collapsed="false">
      <c r="B11" s="14" t="s">
        <v>283</v>
      </c>
      <c r="C11" s="23" t="n">
        <f aca="false">SUM(C6:C10)</f>
        <v>38</v>
      </c>
      <c r="D11" s="25" t="n">
        <f aca="false">C11/C11</f>
        <v>1</v>
      </c>
    </row>
    <row r="13" customFormat="false" ht="15" hidden="false" customHeight="true" outlineLevel="0" collapsed="false">
      <c r="A13" s="14" t="s">
        <v>284</v>
      </c>
    </row>
    <row r="14" customFormat="false" ht="30" hidden="false" customHeight="true" outlineLevel="0" collapsed="false">
      <c r="A14" s="4" t="s">
        <v>6</v>
      </c>
      <c r="B14" s="4" t="s">
        <v>285</v>
      </c>
      <c r="C14" s="4" t="s">
        <v>286</v>
      </c>
      <c r="D14" s="4" t="s">
        <v>287</v>
      </c>
    </row>
    <row r="15" customFormat="false" ht="15" hidden="false" customHeight="true" outlineLevel="0" collapsed="false">
      <c r="A15" s="26" t="s">
        <v>21</v>
      </c>
      <c r="B15" s="5" t="n">
        <f aca="false">COUNTIF(Vysvědčení!$E$5:$E$42,A15)</f>
        <v>17</v>
      </c>
      <c r="C15" s="5" t="n">
        <f aca="false">COUNTIFS(Vysvědčení!$E$5:$E$42,A15,Vysvědčení!$L$5:$L$42,"&gt;=4")</f>
        <v>0</v>
      </c>
      <c r="D15" s="27" t="n">
        <f aca="false">IF(B15=0,0,C15/B15)</f>
        <v>0</v>
      </c>
    </row>
    <row r="16" customFormat="false" ht="15" hidden="false" customHeight="true" outlineLevel="0" collapsed="false">
      <c r="A16" s="26" t="s">
        <v>46</v>
      </c>
      <c r="B16" s="5" t="n">
        <f aca="false">COUNTIF(Vysvědčení!$E$5:$E$42,A16)</f>
        <v>7</v>
      </c>
      <c r="C16" s="5" t="n">
        <f aca="false">COUNTIFS(Vysvědčení!$E$5:$E$42,A16,Vysvědčení!$L$5:$L$42,"&gt;=4")</f>
        <v>3</v>
      </c>
      <c r="D16" s="27" t="n">
        <f aca="false">IF(B16=0,0,C16/B16)</f>
        <v>0.428571428571429</v>
      </c>
    </row>
    <row r="17" customFormat="false" ht="15" hidden="false" customHeight="true" outlineLevel="0" collapsed="false">
      <c r="A17" s="26" t="s">
        <v>62</v>
      </c>
      <c r="B17" s="5" t="n">
        <f aca="false">COUNTIF(Vysvědčení!$E$5:$E$42,A17)</f>
        <v>14</v>
      </c>
      <c r="C17" s="5" t="n">
        <f aca="false">COUNTIFS(Vysvědčení!$E$5:$E$42,A17,Vysvědčení!$L$5:$L$42,"&gt;=4")</f>
        <v>9</v>
      </c>
      <c r="D17" s="27" t="n">
        <f aca="false">IF(B17=0,0,C17/B17)</f>
        <v>0.642857142857143</v>
      </c>
    </row>
    <row r="20" customFormat="false" ht="15" hidden="false" customHeight="true" outlineLevel="0" collapsed="false">
      <c r="A20" s="14" t="s">
        <v>288</v>
      </c>
    </row>
    <row r="21" customFormat="false" ht="19.5" hidden="false" customHeight="true" outlineLevel="0" collapsed="false">
      <c r="A21" s="4" t="s">
        <v>289</v>
      </c>
      <c r="B21" s="4" t="s">
        <v>290</v>
      </c>
      <c r="C21" s="4" t="s">
        <v>291</v>
      </c>
    </row>
    <row r="22" customFormat="false" ht="57.75" hidden="false" customHeight="true" outlineLevel="0" collapsed="false">
      <c r="A22" s="28" t="s">
        <v>292</v>
      </c>
      <c r="B22" s="29" t="n">
        <f aca="false">SUM(Vysvědčení!G5:G42)</f>
        <v>734515936</v>
      </c>
      <c r="C22" s="7" t="s">
        <v>293</v>
      </c>
    </row>
    <row r="23" customFormat="false" ht="43.5" hidden="false" customHeight="true" outlineLevel="0" collapsed="false">
      <c r="A23" s="28" t="s">
        <v>294</v>
      </c>
      <c r="B23" s="29" t="n">
        <f aca="false">SUM(Vysvědčení!H5:H42)</f>
        <v>215267588</v>
      </c>
      <c r="C23" s="7" t="s">
        <v>295</v>
      </c>
    </row>
    <row r="24" customFormat="false" ht="43.5" hidden="false" customHeight="true" outlineLevel="0" collapsed="false">
      <c r="A24" s="28" t="s">
        <v>296</v>
      </c>
      <c r="B24" s="29" t="n">
        <f aca="false">SUM(Vysvědčení!J5:J42)</f>
        <v>180227918</v>
      </c>
      <c r="C24" s="7" t="s">
        <v>297</v>
      </c>
    </row>
    <row r="25" customFormat="false" ht="43.5" hidden="false" customHeight="true" outlineLevel="0" collapsed="false">
      <c r="A25" s="28" t="s">
        <v>298</v>
      </c>
      <c r="B25" s="29" t="n">
        <f aca="false">SUM(Vysvědčení!K5:K42)</f>
        <v>91492952</v>
      </c>
      <c r="C25" s="7" t="s">
        <v>299</v>
      </c>
    </row>
    <row r="26" customFormat="false" ht="43.5" hidden="false" customHeight="true" outlineLevel="0" collapsed="false">
      <c r="A26" s="28" t="s">
        <v>300</v>
      </c>
      <c r="B26" s="29" t="n">
        <f aca="false">SUMIF(Vysvědčení!$L$5:$L$42,5,Vysvědčení!$G$5:$G$42)</f>
        <v>122965169</v>
      </c>
      <c r="C26" s="7" t="s">
        <v>301</v>
      </c>
    </row>
    <row r="29" customFormat="false" ht="15" hidden="false" customHeight="true" outlineLevel="0" collapsed="false">
      <c r="A29" s="14" t="s">
        <v>302</v>
      </c>
    </row>
    <row r="30" customFormat="false" ht="45.75" hidden="false" customHeight="true" outlineLevel="0" collapsed="false">
      <c r="A30" s="7" t="s">
        <v>303</v>
      </c>
      <c r="B30" s="7"/>
      <c r="C30" s="7"/>
      <c r="D30" s="7"/>
      <c r="E30" s="7"/>
      <c r="F30" s="7"/>
    </row>
    <row r="31" customFormat="false" ht="45.75" hidden="false" customHeight="true" outlineLevel="0" collapsed="false">
      <c r="A31" s="7" t="s">
        <v>304</v>
      </c>
      <c r="B31" s="7"/>
      <c r="C31" s="7"/>
      <c r="D31" s="7"/>
      <c r="E31" s="7"/>
      <c r="F31" s="7"/>
    </row>
    <row r="32" customFormat="false" ht="45.75" hidden="false" customHeight="true" outlineLevel="0" collapsed="false">
      <c r="A32" s="7" t="s">
        <v>305</v>
      </c>
      <c r="B32" s="7"/>
      <c r="C32" s="7"/>
      <c r="D32" s="7"/>
      <c r="E32" s="7"/>
      <c r="F32" s="7"/>
    </row>
    <row r="33" customFormat="false" ht="45.75" hidden="false" customHeight="true" outlineLevel="0" collapsed="false">
      <c r="A33" s="7" t="s">
        <v>306</v>
      </c>
      <c r="B33" s="7"/>
      <c r="C33" s="7"/>
      <c r="D33" s="7"/>
      <c r="E33" s="7"/>
      <c r="F33" s="7"/>
    </row>
    <row r="34" customFormat="false" ht="45.75" hidden="false" customHeight="true" outlineLevel="0" collapsed="false">
      <c r="A34" s="7" t="s">
        <v>307</v>
      </c>
      <c r="B34" s="7"/>
      <c r="C34" s="7"/>
      <c r="D34" s="7"/>
      <c r="E34" s="7"/>
      <c r="F34" s="7"/>
    </row>
    <row r="35" customFormat="false" ht="45.75" hidden="false" customHeight="true" outlineLevel="0" collapsed="false">
      <c r="A35" s="7" t="s">
        <v>308</v>
      </c>
      <c r="B35" s="7"/>
      <c r="C35" s="7"/>
      <c r="D35" s="7"/>
      <c r="E35" s="7"/>
      <c r="F35" s="7"/>
    </row>
    <row r="36" customFormat="false" ht="45.75" hidden="false" customHeight="true" outlineLevel="0" collapsed="false">
      <c r="A36" s="7" t="s">
        <v>309</v>
      </c>
      <c r="B36" s="7"/>
      <c r="C36" s="7"/>
      <c r="D36" s="7"/>
      <c r="E36" s="7"/>
      <c r="F36" s="7"/>
    </row>
    <row r="37" customFormat="false" ht="45.75" hidden="false" customHeight="true" outlineLevel="0" collapsed="false">
      <c r="A37" s="7" t="s">
        <v>310</v>
      </c>
      <c r="B37" s="7"/>
      <c r="C37" s="7"/>
      <c r="D37" s="7"/>
      <c r="E37" s="7"/>
      <c r="F37" s="7"/>
    </row>
  </sheetData>
  <mergeCells count="8">
    <mergeCell ref="A30:F30"/>
    <mergeCell ref="A31:F31"/>
    <mergeCell ref="A32:F32"/>
    <mergeCell ref="A33:F33"/>
    <mergeCell ref="A34:F34"/>
    <mergeCell ref="A35:F35"/>
    <mergeCell ref="A36:F36"/>
    <mergeCell ref="A37:F3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20"/>
    <col collapsed="false" customWidth="true" hidden="false" outlineLevel="0" max="2" min="2" style="1" width="56"/>
    <col collapsed="false" customWidth="true" hidden="false" outlineLevel="0" max="3" min="3" style="1" width="26"/>
    <col collapsed="false" customWidth="true" hidden="false" outlineLevel="0" max="4" min="4" style="1" width="74"/>
    <col collapsed="false" customWidth="true" hidden="false" outlineLevel="0" max="5" min="5" style="1" width="10"/>
  </cols>
  <sheetData>
    <row r="1" customFormat="false" ht="17.25" hidden="false" customHeight="true" outlineLevel="0" collapsed="false">
      <c r="A1" s="2" t="s">
        <v>311</v>
      </c>
    </row>
    <row r="2" customFormat="false" ht="43.5" hidden="false" customHeight="true" outlineLevel="0" collapsed="false">
      <c r="A2" s="3" t="s">
        <v>312</v>
      </c>
      <c r="B2" s="3"/>
      <c r="C2" s="3"/>
      <c r="D2" s="3"/>
      <c r="E2" s="3"/>
    </row>
    <row r="4" customFormat="false" ht="33.75" hidden="false" customHeight="true" outlineLevel="0" collapsed="false">
      <c r="A4" s="4" t="s">
        <v>313</v>
      </c>
      <c r="B4" s="4" t="s">
        <v>314</v>
      </c>
      <c r="C4" s="4" t="s">
        <v>315</v>
      </c>
      <c r="D4" s="4" t="s">
        <v>316</v>
      </c>
      <c r="E4" s="4" t="s">
        <v>13</v>
      </c>
    </row>
    <row r="5" customFormat="false" ht="61.5" hidden="false" customHeight="true" outlineLevel="0" collapsed="false">
      <c r="A5" s="7" t="s">
        <v>45</v>
      </c>
      <c r="B5" s="7" t="s">
        <v>317</v>
      </c>
      <c r="C5" s="6" t="s">
        <v>318</v>
      </c>
      <c r="D5" s="7" t="s">
        <v>319</v>
      </c>
      <c r="E5" s="13" t="n">
        <v>5</v>
      </c>
    </row>
    <row r="6" customFormat="false" ht="61.5" hidden="false" customHeight="true" outlineLevel="0" collapsed="false">
      <c r="A6" s="7" t="s">
        <v>45</v>
      </c>
      <c r="B6" s="7" t="s">
        <v>320</v>
      </c>
      <c r="C6" s="6" t="s">
        <v>318</v>
      </c>
      <c r="D6" s="7" t="s">
        <v>321</v>
      </c>
      <c r="E6" s="13" t="n">
        <v>5</v>
      </c>
    </row>
    <row r="7" customFormat="false" ht="61.5" hidden="false" customHeight="true" outlineLevel="0" collapsed="false">
      <c r="A7" s="7" t="s">
        <v>45</v>
      </c>
      <c r="B7" s="7" t="s">
        <v>322</v>
      </c>
      <c r="C7" s="6" t="s">
        <v>323</v>
      </c>
      <c r="D7" s="7" t="s">
        <v>324</v>
      </c>
      <c r="E7" s="12" t="n">
        <v>4</v>
      </c>
    </row>
    <row r="8" customFormat="false" ht="61.5" hidden="false" customHeight="true" outlineLevel="0" collapsed="false">
      <c r="A8" s="7" t="s">
        <v>45</v>
      </c>
      <c r="B8" s="7" t="s">
        <v>325</v>
      </c>
      <c r="C8" s="6" t="s">
        <v>326</v>
      </c>
      <c r="D8" s="7" t="s">
        <v>327</v>
      </c>
      <c r="E8" s="9" t="n">
        <v>3</v>
      </c>
    </row>
    <row r="9" customFormat="false" ht="61.5" hidden="false" customHeight="true" outlineLevel="0" collapsed="false">
      <c r="A9" s="7" t="s">
        <v>328</v>
      </c>
      <c r="B9" s="7" t="s">
        <v>329</v>
      </c>
      <c r="C9" s="6" t="s">
        <v>330</v>
      </c>
      <c r="D9" s="7" t="s">
        <v>331</v>
      </c>
      <c r="E9" s="10" t="n">
        <v>1</v>
      </c>
    </row>
    <row r="10" customFormat="false" ht="61.5" hidden="false" customHeight="true" outlineLevel="0" collapsed="false">
      <c r="A10" s="7" t="s">
        <v>328</v>
      </c>
      <c r="B10" s="7" t="s">
        <v>332</v>
      </c>
      <c r="C10" s="6" t="s">
        <v>333</v>
      </c>
      <c r="D10" s="7" t="s">
        <v>334</v>
      </c>
      <c r="E10" s="13" t="n">
        <v>5</v>
      </c>
    </row>
    <row r="11" customFormat="false" ht="61.5" hidden="false" customHeight="true" outlineLevel="0" collapsed="false">
      <c r="A11" s="7" t="s">
        <v>328</v>
      </c>
      <c r="B11" s="7" t="s">
        <v>335</v>
      </c>
      <c r="C11" s="6" t="s">
        <v>336</v>
      </c>
      <c r="D11" s="7" t="s">
        <v>337</v>
      </c>
      <c r="E11" s="13" t="n">
        <v>5</v>
      </c>
    </row>
    <row r="12" customFormat="false" ht="61.5" hidden="false" customHeight="true" outlineLevel="0" collapsed="false">
      <c r="A12" s="7" t="s">
        <v>328</v>
      </c>
      <c r="B12" s="7" t="s">
        <v>338</v>
      </c>
      <c r="C12" s="6" t="s">
        <v>339</v>
      </c>
      <c r="D12" s="7" t="s">
        <v>340</v>
      </c>
      <c r="E12" s="11" t="n">
        <v>2</v>
      </c>
    </row>
    <row r="13" customFormat="false" ht="61.5" hidden="false" customHeight="true" outlineLevel="0" collapsed="false">
      <c r="A13" s="7" t="s">
        <v>341</v>
      </c>
      <c r="B13" s="7" t="s">
        <v>342</v>
      </c>
      <c r="C13" s="6" t="s">
        <v>343</v>
      </c>
      <c r="D13" s="7" t="s">
        <v>344</v>
      </c>
      <c r="E13" s="9" t="n">
        <v>3</v>
      </c>
    </row>
    <row r="14" customFormat="false" ht="61.5" hidden="false" customHeight="true" outlineLevel="0" collapsed="false">
      <c r="A14" s="7" t="s">
        <v>345</v>
      </c>
      <c r="B14" s="7" t="s">
        <v>346</v>
      </c>
      <c r="C14" s="6" t="s">
        <v>318</v>
      </c>
      <c r="D14" s="7" t="s">
        <v>347</v>
      </c>
      <c r="E14" s="13" t="n">
        <v>5</v>
      </c>
    </row>
    <row r="15" customFormat="false" ht="61.5" hidden="false" customHeight="true" outlineLevel="0" collapsed="false">
      <c r="A15" s="7" t="s">
        <v>345</v>
      </c>
      <c r="B15" s="7" t="s">
        <v>348</v>
      </c>
      <c r="C15" s="6" t="s">
        <v>330</v>
      </c>
      <c r="D15" s="7" t="s">
        <v>349</v>
      </c>
      <c r="E15" s="10" t="n">
        <v>1</v>
      </c>
    </row>
    <row r="16" customFormat="false" ht="61.5" hidden="false" customHeight="true" outlineLevel="0" collapsed="false">
      <c r="A16" s="7" t="s">
        <v>350</v>
      </c>
      <c r="B16" s="7" t="s">
        <v>351</v>
      </c>
      <c r="C16" s="6" t="s">
        <v>330</v>
      </c>
      <c r="D16" s="7" t="s">
        <v>352</v>
      </c>
      <c r="E16" s="10" t="n">
        <v>1</v>
      </c>
    </row>
    <row r="17" customFormat="false" ht="61.5" hidden="false" customHeight="true" outlineLevel="0" collapsed="false">
      <c r="A17" s="7" t="s">
        <v>350</v>
      </c>
      <c r="B17" s="7" t="s">
        <v>353</v>
      </c>
      <c r="C17" s="6" t="s">
        <v>354</v>
      </c>
      <c r="D17" s="7" t="s">
        <v>355</v>
      </c>
      <c r="E17" s="30" t="s">
        <v>356</v>
      </c>
    </row>
    <row r="18" customFormat="false" ht="61.5" hidden="false" customHeight="true" outlineLevel="0" collapsed="false">
      <c r="A18" s="7" t="s">
        <v>357</v>
      </c>
      <c r="B18" s="7" t="s">
        <v>358</v>
      </c>
      <c r="C18" s="6" t="s">
        <v>339</v>
      </c>
      <c r="D18" s="7" t="s">
        <v>359</v>
      </c>
      <c r="E18" s="11" t="n">
        <v>2</v>
      </c>
    </row>
    <row r="19" customFormat="false" ht="61.5" hidden="false" customHeight="true" outlineLevel="0" collapsed="false">
      <c r="A19" s="7" t="s">
        <v>357</v>
      </c>
      <c r="B19" s="7" t="s">
        <v>360</v>
      </c>
      <c r="C19" s="6" t="s">
        <v>336</v>
      </c>
      <c r="D19" s="7" t="s">
        <v>361</v>
      </c>
      <c r="E19" s="13" t="n">
        <v>5</v>
      </c>
    </row>
    <row r="20" customFormat="false" ht="61.5" hidden="false" customHeight="true" outlineLevel="0" collapsed="false">
      <c r="A20" s="7" t="s">
        <v>357</v>
      </c>
      <c r="B20" s="7" t="s">
        <v>362</v>
      </c>
      <c r="C20" s="6" t="s">
        <v>318</v>
      </c>
      <c r="D20" s="7" t="s">
        <v>363</v>
      </c>
      <c r="E20" s="13" t="n">
        <v>5</v>
      </c>
    </row>
    <row r="21" customFormat="false" ht="61.5" hidden="false" customHeight="true" outlineLevel="0" collapsed="false">
      <c r="A21" s="7" t="s">
        <v>364</v>
      </c>
      <c r="B21" s="7" t="s">
        <v>365</v>
      </c>
      <c r="C21" s="6" t="s">
        <v>366</v>
      </c>
      <c r="D21" s="7" t="s">
        <v>367</v>
      </c>
      <c r="E21" s="11" t="n">
        <v>2</v>
      </c>
    </row>
    <row r="22" customFormat="false" ht="61.5" hidden="false" customHeight="true" outlineLevel="0" collapsed="false">
      <c r="A22" s="7" t="s">
        <v>364</v>
      </c>
      <c r="B22" s="7" t="s">
        <v>368</v>
      </c>
      <c r="C22" s="6" t="s">
        <v>330</v>
      </c>
      <c r="D22" s="7" t="s">
        <v>369</v>
      </c>
      <c r="E22" s="10" t="n">
        <v>1</v>
      </c>
    </row>
    <row r="23" customFormat="false" ht="61.5" hidden="false" customHeight="true" outlineLevel="0" collapsed="false">
      <c r="A23" s="7" t="s">
        <v>19</v>
      </c>
      <c r="B23" s="7" t="s">
        <v>370</v>
      </c>
      <c r="C23" s="6" t="s">
        <v>318</v>
      </c>
      <c r="D23" s="7" t="s">
        <v>371</v>
      </c>
      <c r="E23" s="13" t="n">
        <v>5</v>
      </c>
    </row>
    <row r="24" customFormat="false" ht="61.5" hidden="false" customHeight="true" outlineLevel="0" collapsed="false">
      <c r="A24" s="7" t="s">
        <v>19</v>
      </c>
      <c r="B24" s="7" t="s">
        <v>372</v>
      </c>
      <c r="C24" s="6" t="s">
        <v>330</v>
      </c>
      <c r="D24" s="7" t="s">
        <v>373</v>
      </c>
      <c r="E24" s="11" t="n">
        <v>2</v>
      </c>
    </row>
    <row r="25" customFormat="false" ht="61.5" hidden="false" customHeight="true" outlineLevel="0" collapsed="false">
      <c r="A25" s="7" t="s">
        <v>19</v>
      </c>
      <c r="B25" s="7" t="s">
        <v>374</v>
      </c>
      <c r="C25" s="6" t="s">
        <v>336</v>
      </c>
      <c r="D25" s="7" t="s">
        <v>375</v>
      </c>
      <c r="E25" s="13" t="n">
        <v>5</v>
      </c>
    </row>
    <row r="26" customFormat="false" ht="61.5" hidden="false" customHeight="true" outlineLevel="0" collapsed="false">
      <c r="A26" s="7" t="s">
        <v>376</v>
      </c>
      <c r="B26" s="7" t="s">
        <v>377</v>
      </c>
      <c r="C26" s="6" t="s">
        <v>330</v>
      </c>
      <c r="D26" s="7" t="s">
        <v>378</v>
      </c>
      <c r="E26" s="10" t="n">
        <v>1</v>
      </c>
    </row>
    <row r="27" customFormat="false" ht="61.5" hidden="false" customHeight="true" outlineLevel="0" collapsed="false">
      <c r="A27" s="7" t="s">
        <v>376</v>
      </c>
      <c r="B27" s="7" t="s">
        <v>379</v>
      </c>
      <c r="C27" s="6" t="s">
        <v>380</v>
      </c>
      <c r="D27" s="7" t="s">
        <v>381</v>
      </c>
      <c r="E27" s="10" t="n">
        <v>1</v>
      </c>
    </row>
    <row r="28" customFormat="false" ht="61.5" hidden="false" customHeight="true" outlineLevel="0" collapsed="false">
      <c r="A28" s="7" t="s">
        <v>382</v>
      </c>
      <c r="B28" s="7" t="s">
        <v>383</v>
      </c>
      <c r="C28" s="6" t="s">
        <v>330</v>
      </c>
      <c r="D28" s="7" t="s">
        <v>384</v>
      </c>
      <c r="E28" s="10" t="n">
        <v>1</v>
      </c>
    </row>
    <row r="29" customFormat="false" ht="61.5" hidden="false" customHeight="true" outlineLevel="0" collapsed="false">
      <c r="A29" s="7" t="s">
        <v>385</v>
      </c>
      <c r="B29" s="7" t="s">
        <v>386</v>
      </c>
      <c r="C29" s="6" t="s">
        <v>336</v>
      </c>
      <c r="D29" s="7" t="s">
        <v>375</v>
      </c>
      <c r="E29" s="13" t="n">
        <v>5</v>
      </c>
    </row>
    <row r="30" customFormat="false" ht="61.5" hidden="false" customHeight="true" outlineLevel="0" collapsed="false">
      <c r="A30" s="7" t="s">
        <v>385</v>
      </c>
      <c r="B30" s="7" t="s">
        <v>387</v>
      </c>
      <c r="C30" s="6" t="s">
        <v>336</v>
      </c>
      <c r="D30" s="7" t="s">
        <v>375</v>
      </c>
      <c r="E30" s="13" t="n">
        <v>5</v>
      </c>
    </row>
    <row r="31" customFormat="false" ht="61.5" hidden="false" customHeight="true" outlineLevel="0" collapsed="false">
      <c r="A31" s="7" t="s">
        <v>388</v>
      </c>
      <c r="B31" s="7" t="s">
        <v>389</v>
      </c>
      <c r="C31" s="6" t="s">
        <v>323</v>
      </c>
      <c r="D31" s="7" t="s">
        <v>390</v>
      </c>
      <c r="E31" s="12" t="n">
        <v>4</v>
      </c>
    </row>
    <row r="32" customFormat="false" ht="61.5" hidden="false" customHeight="true" outlineLevel="0" collapsed="false">
      <c r="A32" s="7" t="s">
        <v>391</v>
      </c>
      <c r="B32" s="7" t="s">
        <v>392</v>
      </c>
      <c r="C32" s="6" t="s">
        <v>336</v>
      </c>
      <c r="D32" s="7" t="s">
        <v>375</v>
      </c>
      <c r="E32" s="13" t="n">
        <v>5</v>
      </c>
    </row>
    <row r="34" customFormat="false" ht="15" hidden="false" customHeight="true" outlineLevel="0" collapsed="false">
      <c r="A34" s="22" t="s">
        <v>393</v>
      </c>
    </row>
  </sheetData>
  <autoFilter ref="A4:E32"/>
  <mergeCells count="1">
    <mergeCell ref="A2:E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8"/>
    <col collapsed="false" customWidth="true" hidden="false" outlineLevel="0" max="2" min="2" style="1" width="58"/>
    <col collapsed="false" customWidth="true" hidden="false" outlineLevel="0" max="3" min="3" style="1" width="20"/>
    <col collapsed="false" customWidth="true" hidden="false" outlineLevel="0" max="4" min="4" style="1" width="18"/>
    <col collapsed="false" customWidth="true" hidden="false" outlineLevel="0" max="5" min="5" style="1" width="14"/>
    <col collapsed="false" customWidth="true" hidden="false" outlineLevel="0" max="6" min="6" style="1" width="20"/>
    <col collapsed="false" customWidth="true" hidden="false" outlineLevel="0" max="7" min="7" style="1" width="18"/>
  </cols>
  <sheetData>
    <row r="1" customFormat="false" ht="17.25" hidden="false" customHeight="true" outlineLevel="0" collapsed="false">
      <c r="A1" s="2" t="s">
        <v>394</v>
      </c>
    </row>
    <row r="2" customFormat="false" ht="15" hidden="false" customHeight="true" outlineLevel="0" collapsed="false">
      <c r="A2" s="22" t="s">
        <v>395</v>
      </c>
    </row>
    <row r="4" customFormat="false" ht="31.5" hidden="false" customHeight="true" outlineLevel="0" collapsed="false">
      <c r="A4" s="4" t="s">
        <v>396</v>
      </c>
      <c r="B4" s="4" t="s">
        <v>397</v>
      </c>
      <c r="C4" s="4" t="s">
        <v>398</v>
      </c>
      <c r="D4" s="4" t="s">
        <v>399</v>
      </c>
      <c r="E4" s="4" t="s">
        <v>400</v>
      </c>
      <c r="F4" s="4" t="s">
        <v>401</v>
      </c>
      <c r="G4" s="4" t="s">
        <v>402</v>
      </c>
    </row>
    <row r="5" customFormat="false" ht="15" hidden="false" customHeight="true" outlineLevel="0" collapsed="false">
      <c r="A5" s="28" t="s">
        <v>403</v>
      </c>
      <c r="B5" s="31" t="n">
        <v>106234</v>
      </c>
      <c r="C5" s="31" t="n">
        <v>119320.59</v>
      </c>
      <c r="D5" s="31" t="n">
        <v>53280.1</v>
      </c>
      <c r="E5" s="32" t="n">
        <f aca="false">D5/C5</f>
        <v>0.446528968721995</v>
      </c>
      <c r="F5" s="32" t="n">
        <f aca="false">D5/B5</f>
        <v>0.501535290020144</v>
      </c>
      <c r="G5" s="33" t="n">
        <f aca="false">C5-D5</f>
        <v>66040.49</v>
      </c>
    </row>
    <row r="6" customFormat="false" ht="15" hidden="false" customHeight="true" outlineLevel="0" collapsed="false">
      <c r="A6" s="28" t="s">
        <v>404</v>
      </c>
      <c r="B6" s="31" t="n">
        <v>151322</v>
      </c>
      <c r="C6" s="31" t="n">
        <v>173501.48</v>
      </c>
      <c r="D6" s="31" t="n">
        <v>116521.59</v>
      </c>
      <c r="E6" s="32" t="n">
        <f aca="false">D6/C6</f>
        <v>0.671588449850687</v>
      </c>
      <c r="F6" s="32" t="n">
        <f aca="false">D6/B6</f>
        <v>0.770024120749131</v>
      </c>
      <c r="G6" s="33" t="n">
        <f aca="false">C6-D6</f>
        <v>56979.89</v>
      </c>
    </row>
    <row r="7" customFormat="false" ht="15" hidden="false" customHeight="true" outlineLevel="0" collapsed="false">
      <c r="A7" s="28" t="s">
        <v>405</v>
      </c>
      <c r="B7" s="31" t="n">
        <v>226890.6</v>
      </c>
      <c r="C7" s="31" t="n">
        <v>314374.16</v>
      </c>
      <c r="D7" s="31" t="n">
        <v>161606.74</v>
      </c>
      <c r="E7" s="32" t="n">
        <f aca="false">D7/C7</f>
        <v>0.51405859820031</v>
      </c>
      <c r="F7" s="32" t="n">
        <f aca="false">D7/B7</f>
        <v>0.712267233635946</v>
      </c>
      <c r="G7" s="33" t="n">
        <f aca="false">C7-D7</f>
        <v>152767.42</v>
      </c>
    </row>
    <row r="8" customFormat="false" ht="15" hidden="false" customHeight="true" outlineLevel="0" collapsed="false">
      <c r="A8" s="28" t="s">
        <v>234</v>
      </c>
      <c r="B8" s="31" t="n">
        <v>205370.6</v>
      </c>
      <c r="C8" s="31" t="n">
        <v>284712.49</v>
      </c>
      <c r="D8" s="31" t="n">
        <v>141609.66</v>
      </c>
      <c r="E8" s="32" t="n">
        <f aca="false">D8/C8</f>
        <v>0.497377758172815</v>
      </c>
      <c r="F8" s="32" t="n">
        <f aca="false">D8/B8</f>
        <v>0.689532289431886</v>
      </c>
      <c r="G8" s="33" t="n">
        <f aca="false">C8-D8</f>
        <v>143102.83</v>
      </c>
    </row>
    <row r="9" customFormat="false" ht="15" hidden="false" customHeight="true" outlineLevel="0" collapsed="false">
      <c r="A9" s="28" t="s">
        <v>406</v>
      </c>
      <c r="B9" s="31" t="n">
        <v>212681.11</v>
      </c>
      <c r="C9" s="31" t="n">
        <v>215740.63</v>
      </c>
      <c r="D9" s="31" t="n">
        <v>46546.33</v>
      </c>
      <c r="E9" s="32" t="n">
        <f aca="false">D9/C9</f>
        <v>0.215751339930731</v>
      </c>
      <c r="F9" s="32" t="n">
        <f aca="false">D9/B9</f>
        <v>0.218855026664098</v>
      </c>
      <c r="G9" s="33" t="n">
        <f aca="false">C9-D9</f>
        <v>169194.3</v>
      </c>
    </row>
    <row r="10" customFormat="false" ht="15" hidden="false" customHeight="true" outlineLevel="0" collapsed="false">
      <c r="A10" s="34" t="s">
        <v>407</v>
      </c>
      <c r="B10" s="35" t="n">
        <f aca="false">SUM(B6:B8)</f>
        <v>583583.2</v>
      </c>
      <c r="C10" s="35" t="n">
        <f aca="false">SUM(C6:C8)</f>
        <v>772588.13</v>
      </c>
      <c r="D10" s="35" t="n">
        <f aca="false">SUM(D6:D8)</f>
        <v>419737.99</v>
      </c>
      <c r="E10" s="36" t="n">
        <f aca="false">D10/C10</f>
        <v>0.54328816830256</v>
      </c>
      <c r="F10" s="36" t="n">
        <f aca="false">D10/B10</f>
        <v>0.719242757502272</v>
      </c>
      <c r="G10" s="35" t="n">
        <f aca="false">C10-D10</f>
        <v>352850.14</v>
      </c>
    </row>
    <row r="12" customFormat="false" ht="15" hidden="false" customHeight="true" outlineLevel="0" collapsed="false">
      <c r="A12" s="14" t="s">
        <v>408</v>
      </c>
    </row>
    <row r="13" customFormat="false" ht="24" hidden="false" customHeight="true" outlineLevel="0" collapsed="false">
      <c r="A13" s="4" t="s">
        <v>396</v>
      </c>
      <c r="B13" s="4" t="s">
        <v>409</v>
      </c>
      <c r="C13" s="4" t="s">
        <v>398</v>
      </c>
      <c r="D13" s="4" t="s">
        <v>399</v>
      </c>
      <c r="E13" s="4" t="s">
        <v>410</v>
      </c>
    </row>
    <row r="14" customFormat="false" ht="15" hidden="false" customHeight="true" outlineLevel="0" collapsed="false">
      <c r="A14" s="28" t="s">
        <v>234</v>
      </c>
      <c r="B14" s="28" t="s">
        <v>411</v>
      </c>
      <c r="C14" s="33" t="n">
        <v>7200</v>
      </c>
      <c r="D14" s="33" t="n">
        <v>0</v>
      </c>
      <c r="E14" s="32" t="n">
        <f aca="false">IF(C14=0,0,D14/C14)</f>
        <v>0</v>
      </c>
    </row>
    <row r="15" customFormat="false" ht="15" hidden="false" customHeight="true" outlineLevel="0" collapsed="false">
      <c r="A15" s="28" t="s">
        <v>234</v>
      </c>
      <c r="B15" s="28" t="s">
        <v>412</v>
      </c>
      <c r="C15" s="33" t="n">
        <v>33900</v>
      </c>
      <c r="D15" s="33" t="n">
        <v>2526.16</v>
      </c>
      <c r="E15" s="32" t="n">
        <f aca="false">IF(C15=0,0,D15/C15)</f>
        <v>0.074517994100295</v>
      </c>
    </row>
    <row r="16" customFormat="false" ht="15" hidden="false" customHeight="true" outlineLevel="0" collapsed="false">
      <c r="A16" s="28" t="s">
        <v>234</v>
      </c>
      <c r="B16" s="28" t="s">
        <v>413</v>
      </c>
      <c r="C16" s="33" t="n">
        <v>7709.69</v>
      </c>
      <c r="D16" s="33" t="n">
        <v>89.17</v>
      </c>
      <c r="E16" s="32" t="n">
        <f aca="false">IF(C16=0,0,D16/C16)</f>
        <v>0.0115659643902673</v>
      </c>
    </row>
    <row r="17" customFormat="false" ht="15" hidden="false" customHeight="true" outlineLevel="0" collapsed="false">
      <c r="A17" s="28" t="s">
        <v>234</v>
      </c>
      <c r="B17" s="28" t="s">
        <v>414</v>
      </c>
      <c r="C17" s="33" t="n">
        <v>7000</v>
      </c>
      <c r="D17" s="33" t="n">
        <v>103.45</v>
      </c>
      <c r="E17" s="32" t="n">
        <f aca="false">IF(C17=0,0,D17/C17)</f>
        <v>0.0147785714285714</v>
      </c>
    </row>
    <row r="18" customFormat="false" ht="15" hidden="false" customHeight="true" outlineLevel="0" collapsed="false">
      <c r="A18" s="28" t="s">
        <v>234</v>
      </c>
      <c r="B18" s="28" t="s">
        <v>415</v>
      </c>
      <c r="C18" s="33" t="n">
        <v>5100</v>
      </c>
      <c r="D18" s="33" t="n">
        <v>638</v>
      </c>
      <c r="E18" s="32" t="n">
        <f aca="false">IF(C18=0,0,D18/C18)</f>
        <v>0.125098039215686</v>
      </c>
    </row>
    <row r="19" customFormat="false" ht="15" hidden="false" customHeight="true" outlineLevel="0" collapsed="false">
      <c r="A19" s="28" t="s">
        <v>234</v>
      </c>
      <c r="B19" s="28" t="s">
        <v>416</v>
      </c>
      <c r="C19" s="33" t="n">
        <v>5642</v>
      </c>
      <c r="D19" s="33" t="n">
        <v>692.12</v>
      </c>
      <c r="E19" s="32" t="n">
        <f aca="false">IF(C19=0,0,D19/C19)</f>
        <v>0.122672811059908</v>
      </c>
    </row>
    <row r="20" customFormat="false" ht="15" hidden="false" customHeight="true" outlineLevel="0" collapsed="false">
      <c r="A20" s="28" t="s">
        <v>234</v>
      </c>
      <c r="B20" s="28" t="s">
        <v>417</v>
      </c>
      <c r="C20" s="33" t="n">
        <v>3140</v>
      </c>
      <c r="D20" s="33" t="n">
        <v>20</v>
      </c>
      <c r="E20" s="32" t="n">
        <f aca="false">IF(C20=0,0,D20/C20)</f>
        <v>0.00636942675159236</v>
      </c>
    </row>
    <row r="21" customFormat="false" ht="15" hidden="false" customHeight="true" outlineLevel="0" collapsed="false">
      <c r="A21" s="28" t="s">
        <v>234</v>
      </c>
      <c r="B21" s="28" t="s">
        <v>418</v>
      </c>
      <c r="C21" s="33" t="n">
        <v>2000</v>
      </c>
      <c r="D21" s="33" t="n">
        <v>0</v>
      </c>
      <c r="E21" s="32" t="n">
        <f aca="false">IF(C21=0,0,D21/C21)</f>
        <v>0</v>
      </c>
    </row>
    <row r="22" customFormat="false" ht="15" hidden="false" customHeight="true" outlineLevel="0" collapsed="false">
      <c r="A22" s="28" t="s">
        <v>234</v>
      </c>
      <c r="B22" s="28" t="s">
        <v>419</v>
      </c>
      <c r="C22" s="33" t="n">
        <v>1078.6</v>
      </c>
      <c r="D22" s="33" t="n">
        <v>0</v>
      </c>
      <c r="E22" s="32" t="n">
        <f aca="false">IF(C22=0,0,D22/C22)</f>
        <v>0</v>
      </c>
    </row>
    <row r="23" customFormat="false" ht="15" hidden="false" customHeight="true" outlineLevel="0" collapsed="false">
      <c r="A23" s="28" t="s">
        <v>234</v>
      </c>
      <c r="B23" s="28" t="s">
        <v>420</v>
      </c>
      <c r="C23" s="33" t="n">
        <v>227.63</v>
      </c>
      <c r="D23" s="33" t="n">
        <v>0</v>
      </c>
      <c r="E23" s="32" t="n">
        <f aca="false">IF(C23=0,0,D23/C23)</f>
        <v>0</v>
      </c>
    </row>
    <row r="24" customFormat="false" ht="15" hidden="false" customHeight="true" outlineLevel="0" collapsed="false">
      <c r="A24" s="28" t="s">
        <v>405</v>
      </c>
      <c r="B24" s="28" t="s">
        <v>421</v>
      </c>
      <c r="C24" s="33" t="n">
        <v>30000</v>
      </c>
      <c r="D24" s="33" t="n">
        <v>0</v>
      </c>
      <c r="E24" s="32" t="n">
        <f aca="false">IF(C24=0,0,D24/C24)</f>
        <v>0</v>
      </c>
    </row>
    <row r="25" customFormat="false" ht="15" hidden="false" customHeight="true" outlineLevel="0" collapsed="false">
      <c r="A25" s="28" t="s">
        <v>405</v>
      </c>
      <c r="B25" s="28" t="s">
        <v>422</v>
      </c>
      <c r="C25" s="33" t="n">
        <v>11903</v>
      </c>
      <c r="D25" s="33" t="n">
        <v>140.86</v>
      </c>
      <c r="E25" s="32" t="n">
        <f aca="false">IF(C25=0,0,D25/C25)</f>
        <v>0.0118339914307318</v>
      </c>
    </row>
    <row r="26" customFormat="false" ht="15" hidden="false" customHeight="true" outlineLevel="0" collapsed="false">
      <c r="A26" s="28" t="s">
        <v>405</v>
      </c>
      <c r="B26" s="28" t="s">
        <v>423</v>
      </c>
      <c r="C26" s="33" t="n">
        <v>9955</v>
      </c>
      <c r="D26" s="33" t="n">
        <v>846.09</v>
      </c>
      <c r="E26" s="32" t="n">
        <f aca="false">IF(C26=0,0,D26/C26)</f>
        <v>0.0849914615770969</v>
      </c>
    </row>
    <row r="27" customFormat="false" ht="15" hidden="false" customHeight="true" outlineLevel="0" collapsed="false">
      <c r="A27" s="28" t="s">
        <v>405</v>
      </c>
      <c r="B27" s="28" t="s">
        <v>89</v>
      </c>
      <c r="C27" s="33" t="n">
        <v>7694</v>
      </c>
      <c r="D27" s="33" t="n">
        <v>857.25</v>
      </c>
      <c r="E27" s="32" t="n">
        <f aca="false">IF(C27=0,0,D27/C27)</f>
        <v>0.111417988042631</v>
      </c>
    </row>
    <row r="28" customFormat="false" ht="15" hidden="false" customHeight="true" outlineLevel="0" collapsed="false">
      <c r="A28" s="28" t="s">
        <v>405</v>
      </c>
      <c r="B28" s="28" t="s">
        <v>424</v>
      </c>
      <c r="C28" s="33" t="n">
        <v>5300</v>
      </c>
      <c r="D28" s="33" t="n">
        <v>0</v>
      </c>
      <c r="E28" s="32" t="n">
        <f aca="false">IF(C28=0,0,D28/C28)</f>
        <v>0</v>
      </c>
    </row>
    <row r="29" customFormat="false" ht="15" hidden="false" customHeight="true" outlineLevel="0" collapsed="false">
      <c r="A29" s="28" t="s">
        <v>405</v>
      </c>
      <c r="B29" s="28" t="s">
        <v>128</v>
      </c>
      <c r="C29" s="33" t="n">
        <v>4501</v>
      </c>
      <c r="D29" s="33" t="n">
        <v>60.5</v>
      </c>
      <c r="E29" s="32" t="n">
        <f aca="false">IF(C29=0,0,D29/C29)</f>
        <v>0.0134414574538991</v>
      </c>
    </row>
    <row r="30" customFormat="false" ht="15" hidden="false" customHeight="true" outlineLevel="0" collapsed="false">
      <c r="A30" s="28" t="s">
        <v>405</v>
      </c>
      <c r="B30" s="28" t="s">
        <v>133</v>
      </c>
      <c r="C30" s="33" t="n">
        <v>4501</v>
      </c>
      <c r="D30" s="33" t="n">
        <v>18.15</v>
      </c>
      <c r="E30" s="32" t="n">
        <f aca="false">IF(C30=0,0,D30/C30)</f>
        <v>0.00403243723616974</v>
      </c>
    </row>
    <row r="31" customFormat="false" ht="15" hidden="false" customHeight="true" outlineLevel="0" collapsed="false">
      <c r="A31" s="28" t="s">
        <v>405</v>
      </c>
      <c r="B31" s="28" t="s">
        <v>425</v>
      </c>
      <c r="C31" s="33" t="n">
        <v>3501</v>
      </c>
      <c r="D31" s="33" t="n">
        <v>18.15</v>
      </c>
      <c r="E31" s="32" t="n">
        <f aca="false">IF(C31=0,0,D31/C31)</f>
        <v>0.00518423307626392</v>
      </c>
    </row>
    <row r="32" customFormat="false" ht="15" hidden="false" customHeight="true" outlineLevel="0" collapsed="false">
      <c r="A32" s="28" t="s">
        <v>405</v>
      </c>
      <c r="B32" s="28" t="s">
        <v>426</v>
      </c>
      <c r="C32" s="33" t="n">
        <v>3000</v>
      </c>
      <c r="D32" s="33" t="n">
        <v>0</v>
      </c>
      <c r="E32" s="32" t="n">
        <f aca="false">IF(C32=0,0,D32/C32)</f>
        <v>0</v>
      </c>
    </row>
    <row r="33" customFormat="false" ht="15" hidden="false" customHeight="true" outlineLevel="0" collapsed="false">
      <c r="A33" s="28" t="s">
        <v>405</v>
      </c>
      <c r="B33" s="28" t="s">
        <v>427</v>
      </c>
      <c r="C33" s="33" t="n">
        <v>2400</v>
      </c>
      <c r="D33" s="33" t="n">
        <v>0</v>
      </c>
      <c r="E33" s="32" t="n">
        <f aca="false">IF(C33=0,0,D33/C33)</f>
        <v>0</v>
      </c>
    </row>
    <row r="34" customFormat="false" ht="15" hidden="false" customHeight="true" outlineLevel="0" collapsed="false">
      <c r="A34" s="28" t="s">
        <v>405</v>
      </c>
      <c r="B34" s="28" t="s">
        <v>428</v>
      </c>
      <c r="C34" s="33" t="n">
        <v>2000</v>
      </c>
      <c r="D34" s="33" t="n">
        <v>0</v>
      </c>
      <c r="E34" s="32" t="n">
        <f aca="false">IF(C34=0,0,D34/C34)</f>
        <v>0</v>
      </c>
    </row>
    <row r="35" customFormat="false" ht="15" hidden="false" customHeight="true" outlineLevel="0" collapsed="false">
      <c r="A35" s="28" t="s">
        <v>404</v>
      </c>
      <c r="B35" s="28" t="s">
        <v>429</v>
      </c>
      <c r="C35" s="33" t="n">
        <v>6000</v>
      </c>
      <c r="D35" s="33" t="n">
        <v>0</v>
      </c>
      <c r="E35" s="32" t="n">
        <f aca="false">IF(C35=0,0,D35/C35)</f>
        <v>0</v>
      </c>
    </row>
    <row r="36" customFormat="false" ht="15" hidden="false" customHeight="true" outlineLevel="0" collapsed="false">
      <c r="A36" s="28" t="s">
        <v>404</v>
      </c>
      <c r="B36" s="28" t="s">
        <v>430</v>
      </c>
      <c r="C36" s="33" t="n">
        <v>6000</v>
      </c>
      <c r="D36" s="33" t="n">
        <v>0</v>
      </c>
      <c r="E36" s="32" t="n">
        <f aca="false">IF(C36=0,0,D36/C36)</f>
        <v>0</v>
      </c>
    </row>
    <row r="37" customFormat="false" ht="15" hidden="false" customHeight="true" outlineLevel="0" collapsed="false">
      <c r="A37" s="28" t="s">
        <v>404</v>
      </c>
      <c r="B37" s="28" t="s">
        <v>431</v>
      </c>
      <c r="C37" s="33" t="n">
        <v>3000</v>
      </c>
      <c r="D37" s="33" t="n">
        <v>0</v>
      </c>
      <c r="E37" s="32" t="n">
        <f aca="false">IF(C37=0,0,D37/C37)</f>
        <v>0</v>
      </c>
    </row>
    <row r="38" customFormat="false" ht="15" hidden="false" customHeight="true" outlineLevel="0" collapsed="false">
      <c r="A38" s="28" t="s">
        <v>404</v>
      </c>
      <c r="B38" s="28" t="s">
        <v>428</v>
      </c>
      <c r="C38" s="33" t="n">
        <v>2200</v>
      </c>
      <c r="D38" s="33" t="n">
        <v>0</v>
      </c>
      <c r="E38" s="32" t="n">
        <f aca="false">IF(C38=0,0,D38/C38)</f>
        <v>0</v>
      </c>
    </row>
    <row r="39" customFormat="false" ht="15" hidden="false" customHeight="true" outlineLevel="0" collapsed="false">
      <c r="A39" s="28" t="s">
        <v>404</v>
      </c>
      <c r="B39" s="28" t="s">
        <v>426</v>
      </c>
      <c r="C39" s="33" t="n">
        <v>2000</v>
      </c>
      <c r="D39" s="33" t="n">
        <v>0</v>
      </c>
      <c r="E39" s="32" t="n">
        <f aca="false">IF(C39=0,0,D39/C39)</f>
        <v>0</v>
      </c>
    </row>
    <row r="40" customFormat="false" ht="15" hidden="false" customHeight="true" outlineLevel="0" collapsed="false">
      <c r="A40" s="28" t="s">
        <v>404</v>
      </c>
      <c r="B40" s="28" t="s">
        <v>432</v>
      </c>
      <c r="C40" s="33" t="n">
        <v>1920</v>
      </c>
      <c r="D40" s="33" t="n">
        <v>0</v>
      </c>
      <c r="E40" s="32" t="n">
        <f aca="false">IF(C40=0,0,D40/C40)</f>
        <v>0</v>
      </c>
    </row>
    <row r="42" customFormat="false" ht="15" hidden="false" customHeight="true" outlineLevel="0" collapsed="false">
      <c r="B42" s="14" t="s">
        <v>433</v>
      </c>
    </row>
    <row r="43" customFormat="false" ht="15" hidden="false" customHeight="true" outlineLevel="0" collapsed="false">
      <c r="B43" s="37" t="s">
        <v>434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50"/>
    <col collapsed="false" customWidth="true" hidden="false" outlineLevel="0" max="3" min="3" style="1" width="80"/>
    <col collapsed="false" customWidth="true" hidden="false" outlineLevel="0" max="4" min="4" style="1" width="48"/>
    <col collapsed="false" customWidth="true" hidden="false" outlineLevel="0" max="5" min="5" style="1" width="44"/>
  </cols>
  <sheetData>
    <row r="1" customFormat="false" ht="17.25" hidden="false" customHeight="true" outlineLevel="0" collapsed="false">
      <c r="A1" s="2" t="s">
        <v>435</v>
      </c>
    </row>
    <row r="2" customFormat="false" ht="15" hidden="false" customHeight="true" outlineLevel="0" collapsed="false">
      <c r="A2" s="22" t="s">
        <v>436</v>
      </c>
    </row>
    <row r="4" customFormat="false" ht="33.75" hidden="false" customHeight="true" outlineLevel="0" collapsed="false">
      <c r="A4" s="4" t="s">
        <v>4</v>
      </c>
      <c r="B4" s="4" t="s">
        <v>437</v>
      </c>
      <c r="C4" s="4" t="s">
        <v>438</v>
      </c>
      <c r="D4" s="4" t="s">
        <v>14</v>
      </c>
      <c r="E4" s="4" t="s">
        <v>439</v>
      </c>
    </row>
    <row r="5" customFormat="false" ht="108" hidden="false" customHeight="true" outlineLevel="0" collapsed="false">
      <c r="A5" s="6" t="s">
        <v>440</v>
      </c>
      <c r="B5" s="7" t="s">
        <v>441</v>
      </c>
      <c r="C5" s="7" t="s">
        <v>442</v>
      </c>
      <c r="D5" s="7" t="s">
        <v>443</v>
      </c>
      <c r="E5" s="7" t="s">
        <v>444</v>
      </c>
    </row>
    <row r="6" customFormat="false" ht="108" hidden="false" customHeight="true" outlineLevel="0" collapsed="false">
      <c r="A6" s="6" t="s">
        <v>445</v>
      </c>
      <c r="B6" s="7" t="s">
        <v>446</v>
      </c>
      <c r="C6" s="7" t="s">
        <v>447</v>
      </c>
      <c r="D6" s="7" t="s">
        <v>448</v>
      </c>
      <c r="E6" s="7" t="s">
        <v>449</v>
      </c>
    </row>
    <row r="7" customFormat="false" ht="108" hidden="false" customHeight="true" outlineLevel="0" collapsed="false">
      <c r="A7" s="6" t="s">
        <v>450</v>
      </c>
      <c r="B7" s="7" t="s">
        <v>451</v>
      </c>
      <c r="C7" s="7" t="s">
        <v>452</v>
      </c>
      <c r="D7" s="7" t="s">
        <v>453</v>
      </c>
      <c r="E7" s="7" t="s">
        <v>454</v>
      </c>
    </row>
    <row r="8" customFormat="false" ht="108" hidden="false" customHeight="true" outlineLevel="0" collapsed="false">
      <c r="A8" s="6" t="s">
        <v>455</v>
      </c>
      <c r="B8" s="7" t="s">
        <v>456</v>
      </c>
      <c r="C8" s="7" t="s">
        <v>457</v>
      </c>
      <c r="D8" s="7" t="s">
        <v>458</v>
      </c>
      <c r="E8" s="7" t="s">
        <v>459</v>
      </c>
    </row>
    <row r="9" customFormat="false" ht="108" hidden="false" customHeight="true" outlineLevel="0" collapsed="false">
      <c r="A9" s="6" t="s">
        <v>460</v>
      </c>
      <c r="B9" s="7" t="s">
        <v>461</v>
      </c>
      <c r="C9" s="7" t="s">
        <v>462</v>
      </c>
      <c r="D9" s="7" t="s">
        <v>463</v>
      </c>
      <c r="E9" s="7" t="s">
        <v>464</v>
      </c>
    </row>
    <row r="10" customFormat="false" ht="108" hidden="false" customHeight="true" outlineLevel="0" collapsed="false">
      <c r="A10" s="6" t="s">
        <v>465</v>
      </c>
      <c r="B10" s="7" t="s">
        <v>466</v>
      </c>
      <c r="C10" s="7" t="s">
        <v>467</v>
      </c>
      <c r="D10" s="7" t="s">
        <v>468</v>
      </c>
      <c r="E10" s="7" t="s">
        <v>469</v>
      </c>
    </row>
    <row r="11" customFormat="false" ht="108" hidden="false" customHeight="true" outlineLevel="0" collapsed="false">
      <c r="A11" s="6" t="s">
        <v>470</v>
      </c>
      <c r="B11" s="7" t="s">
        <v>471</v>
      </c>
      <c r="C11" s="7" t="s">
        <v>472</v>
      </c>
      <c r="D11" s="7" t="s">
        <v>473</v>
      </c>
      <c r="E11" s="7" t="s">
        <v>474</v>
      </c>
    </row>
    <row r="12" customFormat="false" ht="108" hidden="false" customHeight="true" outlineLevel="0" collapsed="false">
      <c r="A12" s="6" t="s">
        <v>475</v>
      </c>
      <c r="B12" s="7" t="s">
        <v>476</v>
      </c>
      <c r="C12" s="7" t="s">
        <v>477</v>
      </c>
      <c r="D12" s="7" t="s">
        <v>478</v>
      </c>
      <c r="E12" s="7" t="s">
        <v>479</v>
      </c>
    </row>
    <row r="13" customFormat="false" ht="108" hidden="false" customHeight="true" outlineLevel="0" collapsed="false">
      <c r="A13" s="6" t="s">
        <v>480</v>
      </c>
      <c r="B13" s="7" t="s">
        <v>389</v>
      </c>
      <c r="C13" s="7" t="s">
        <v>481</v>
      </c>
      <c r="D13" s="7" t="s">
        <v>482</v>
      </c>
      <c r="E13" s="7" t="s">
        <v>483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2" min="2" style="1" width="110"/>
  </cols>
  <sheetData>
    <row r="1" customFormat="false" ht="17.25" hidden="false" customHeight="true" outlineLevel="0" collapsed="false">
      <c r="A1" s="2" t="s">
        <v>484</v>
      </c>
    </row>
    <row r="3" customFormat="false" ht="45.75" hidden="false" customHeight="true" outlineLevel="0" collapsed="false">
      <c r="A3" s="38" t="s">
        <v>485</v>
      </c>
      <c r="B3" s="7" t="s">
        <v>486</v>
      </c>
    </row>
    <row r="4" customFormat="false" ht="90" hidden="false" customHeight="true" outlineLevel="0" collapsed="false">
      <c r="A4" s="38" t="s">
        <v>487</v>
      </c>
      <c r="B4" s="7" t="s">
        <v>488</v>
      </c>
    </row>
    <row r="5" customFormat="false" ht="60" hidden="false" customHeight="true" outlineLevel="0" collapsed="false">
      <c r="A5" s="38" t="s">
        <v>271</v>
      </c>
      <c r="B5" s="7" t="s">
        <v>489</v>
      </c>
    </row>
    <row r="6" customFormat="false" ht="60" hidden="false" customHeight="true" outlineLevel="0" collapsed="false">
      <c r="A6" s="38" t="s">
        <v>490</v>
      </c>
      <c r="B6" s="7" t="s">
        <v>491</v>
      </c>
    </row>
    <row r="7" customFormat="false" ht="105" hidden="false" customHeight="true" outlineLevel="0" collapsed="false">
      <c r="A7" s="38" t="s">
        <v>492</v>
      </c>
      <c r="B7" s="7" t="s">
        <v>493</v>
      </c>
    </row>
    <row r="8" customFormat="false" ht="90" hidden="false" customHeight="true" outlineLevel="0" collapsed="false">
      <c r="A8" s="38" t="s">
        <v>494</v>
      </c>
      <c r="B8" s="7" t="s">
        <v>495</v>
      </c>
    </row>
    <row r="9" customFormat="false" ht="90" hidden="false" customHeight="true" outlineLevel="0" collapsed="false">
      <c r="A9" s="38" t="s">
        <v>496</v>
      </c>
      <c r="B9" s="7" t="s">
        <v>497</v>
      </c>
    </row>
    <row r="10" customFormat="false" ht="60" hidden="false" customHeight="true" outlineLevel="0" collapsed="false">
      <c r="A10" s="38" t="s">
        <v>498</v>
      </c>
      <c r="B10" s="7" t="s">
        <v>499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2026-08-27T08:55:02Z</dcterms:created>
  <dc:creator>openpyxl</dc:creator>
  <dc:description/>
  <dc:language>en-US</dc:language>
  <cp:lastModifiedBy/>
  <dcterms:modified xsi:type="dcterms:W3CDTF">2026-08-27T08:55:34Z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